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J18" i="1"/>
  <c r="I18" i="1"/>
  <c r="H18" i="1"/>
  <c r="M18" i="1" s="1"/>
  <c r="J19" i="1"/>
  <c r="I19" i="1"/>
  <c r="H19" i="1"/>
  <c r="M19" i="1" s="1"/>
  <c r="K19" i="1" l="1"/>
  <c r="L19" i="1" s="1"/>
  <c r="K18" i="1"/>
  <c r="L18" i="1" s="1"/>
  <c r="J20" i="1" l="1"/>
  <c r="I20" i="1"/>
  <c r="H20" i="1"/>
  <c r="M20" i="1" s="1"/>
  <c r="K20" i="1" l="1"/>
  <c r="L20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<sst xmlns="http://schemas.openxmlformats.org/spreadsheetml/2006/main" count="40" uniqueCount="36">
  <si>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</si>
  <si>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</si>
  <si>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</si>
  <si>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</si>
  <si>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</si>
  <si>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</si>
  <si>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</si>
  <si>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</si>
  <si>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</si>
  <si>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</si>
  <si>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</si>
  <si>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</si>
  <si>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</si>
  <si>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</si>
  <si>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</si>
  <si>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</si>
  <si>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</si>
  <si>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</si>
  <si>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</si>
  <si>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</si>
  <si>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</si>
  <si>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</si>
  <si>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</si>
  <si>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</si>
  <si>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Буфер для электрофореза </t>
  </si>
  <si>
    <t>Полоски для электрофореза белков, гемоглобина и липопротеидов.</t>
  </si>
  <si>
    <t>Отмывающий раствор для белков и гемоглобина.</t>
  </si>
  <si>
    <t>уп</t>
  </si>
  <si>
    <t>КП вх. № 589-03/25 от 12.03.2025</t>
  </si>
  <si>
    <t>КП вх. № 590-03/25 от 12.03.2025</t>
  </si>
  <si>
    <t>КП вх. № 591-03/25 от 12.03.2025</t>
  </si>
  <si>
    <t xml:space="preserve"> на поставку реагентов  для определения белковых фракций на аппарате Scanion</t>
  </si>
  <si>
    <t>№ 056-25</t>
  </si>
  <si>
    <t>Исходя из имеющегося у Заказчика объёма финансового обеспечения для осуществления закупки НМЦД устанавливается в размере 238200 руб. (двести тридцать восемь тысяч двести рублей 00 копеек)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</si>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</sst>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2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70" workbookViewId="0">
      <selection activeCell="A15" sqref="A15:XFD15"/>
    </sheetView>
  </sheetViews>
  <sheetFormatPr defaultRowHeight="15" x14ac:dyDescent="0.25"/>
  <cols>
    <col min="1" max="1" width="6.140625" style="14" bestFit="1" customWidth="1"/>
    <col min="2" max="2" width="38" style="14" customWidth="1"/>
    <col min="3" max="3" width="11.7109375" style="14" customWidth="1"/>
    <col min="4" max="4" width="7.7109375" style="14" bestFit="1" customWidth="1"/>
    <col min="5" max="7" width="20.85546875" style="15" customWidth="1"/>
    <col min="8" max="8" width="13.7109375" style="15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5.42578125" style="15" customWidth="1"/>
    <col min="14" max="14" width="9.140625" style="14"/>
    <col min="15" max="15" width="9.7109375" style="14" bestFit="1" customWidth="1"/>
    <col min="16" max="18" width="10.7109375" style="14" bestFit="1" customWidth="1"/>
    <col min="19" max="16384" width="9.140625" style="14"/>
  </cols>
  <sheetData>
    <row r="1" spans="1:19" x14ac:dyDescent="0.25">
      <c r="A1" s="10"/>
      <c r="B1" s="10"/>
      <c r="C1" s="10"/>
      <c r="D1" s="10"/>
      <c r="E1" s="1"/>
      <c r="F1" s="1"/>
      <c r="G1" s="1"/>
      <c r="H1" s="1"/>
      <c r="I1" s="10"/>
      <c r="J1" s="10"/>
      <c r="K1" s="10"/>
      <c r="L1" s="10"/>
      <c r="M1" s="13" t="s">
        <v>20</v>
      </c>
    </row>
    <row r="2" spans="1:19" ht="15" customHeight="1" x14ac:dyDescent="0.25">
      <c r="A2" s="10"/>
      <c r="B2" s="10"/>
      <c r="C2" s="10"/>
      <c r="D2" s="10"/>
      <c r="E2" s="39"/>
      <c r="F2" s="39"/>
      <c r="G2" s="27" t="s">
        <v>31</v>
      </c>
      <c r="H2" s="27"/>
      <c r="I2" s="27"/>
      <c r="J2" s="27"/>
      <c r="K2" s="27"/>
      <c r="L2" s="27"/>
      <c r="M2" s="27"/>
      <c r="S2" s="40"/>
    </row>
    <row r="3" spans="1:19" ht="15" customHeight="1" x14ac:dyDescent="0.25">
      <c r="A3" s="22"/>
      <c r="B3" s="22"/>
      <c r="C3" s="22"/>
      <c r="D3" s="22"/>
      <c r="E3" s="42"/>
      <c r="F3" s="42"/>
      <c r="G3" s="42"/>
      <c r="H3" s="42"/>
      <c r="I3" s="42"/>
      <c r="J3" s="42"/>
      <c r="K3" s="42"/>
      <c r="L3" s="42"/>
      <c r="M3" s="40" t="s">
        <v>34</v>
      </c>
      <c r="S3" s="40"/>
    </row>
    <row r="4" spans="1:19" x14ac:dyDescent="0.25">
      <c r="A4" s="41"/>
      <c r="B4" s="41"/>
      <c r="C4" s="41"/>
      <c r="D4" s="41"/>
      <c r="E4" s="23"/>
      <c r="F4" s="23"/>
      <c r="G4" s="23"/>
      <c r="H4" s="23"/>
      <c r="I4" s="23"/>
      <c r="J4" s="23"/>
      <c r="K4" s="23"/>
      <c r="L4" s="23"/>
      <c r="M4" s="40" t="s">
        <v>35</v>
      </c>
      <c r="S4" s="40"/>
    </row>
    <row r="5" spans="1:19" x14ac:dyDescent="0.25">
      <c r="A5" s="10"/>
      <c r="B5" s="10"/>
      <c r="C5" s="10"/>
      <c r="D5" s="10"/>
      <c r="E5" s="1"/>
      <c r="F5" s="1"/>
      <c r="G5" s="1"/>
      <c r="H5" s="1"/>
      <c r="I5" s="10"/>
      <c r="J5" s="10"/>
      <c r="K5" s="10"/>
      <c r="L5" s="10"/>
      <c r="M5" s="13" t="s">
        <v>32</v>
      </c>
    </row>
    <row r="6" spans="1:19" x14ac:dyDescent="0.25">
      <c r="A6" s="10"/>
      <c r="B6" s="10"/>
      <c r="C6" s="10"/>
      <c r="D6" s="10"/>
      <c r="E6" s="1"/>
      <c r="F6" s="1"/>
      <c r="G6" s="1"/>
      <c r="H6" s="1"/>
      <c r="I6" s="10"/>
      <c r="J6" s="10"/>
      <c r="K6" s="10"/>
      <c r="L6" s="10"/>
      <c r="M6" s="1"/>
    </row>
    <row r="7" spans="1:19" x14ac:dyDescent="0.25">
      <c r="A7" s="10"/>
      <c r="B7" s="10"/>
      <c r="C7" s="10"/>
      <c r="D7" s="10"/>
      <c r="E7" s="1"/>
      <c r="F7" s="1"/>
      <c r="G7" s="1"/>
      <c r="H7" s="1"/>
      <c r="I7" s="10"/>
      <c r="J7" s="10"/>
      <c r="K7" s="10"/>
      <c r="L7" s="10"/>
      <c r="M7" s="2" t="s">
        <v>12</v>
      </c>
    </row>
    <row r="8" spans="1:19" x14ac:dyDescent="0.25">
      <c r="A8" s="10"/>
      <c r="B8" s="10"/>
      <c r="C8" s="10"/>
      <c r="D8" s="10"/>
      <c r="E8" s="1"/>
      <c r="F8" s="1"/>
      <c r="G8" s="1"/>
      <c r="H8" s="1"/>
      <c r="I8" s="10"/>
      <c r="J8" s="10"/>
      <c r="K8" s="10"/>
      <c r="L8" s="10"/>
      <c r="M8" s="3" t="s">
        <v>17</v>
      </c>
    </row>
    <row r="9" spans="1:19" x14ac:dyDescent="0.25">
      <c r="A9" s="10"/>
      <c r="B9" s="10"/>
      <c r="C9" s="10"/>
      <c r="D9" s="10"/>
      <c r="E9" s="1"/>
      <c r="F9" s="1"/>
      <c r="G9" s="1"/>
      <c r="H9" s="1"/>
      <c r="I9" s="10"/>
      <c r="J9" s="10"/>
      <c r="K9" s="10"/>
      <c r="L9" s="10"/>
      <c r="M9" s="3" t="s">
        <v>13</v>
      </c>
    </row>
    <row r="10" spans="1:19" x14ac:dyDescent="0.25">
      <c r="A10" s="10"/>
      <c r="B10" s="10"/>
      <c r="C10" s="10"/>
      <c r="D10" s="10"/>
      <c r="E10" s="1"/>
      <c r="F10" s="1"/>
      <c r="G10" s="1"/>
      <c r="H10" s="1"/>
      <c r="I10" s="10"/>
      <c r="J10" s="10"/>
      <c r="K10" s="10"/>
      <c r="L10" s="10"/>
      <c r="M10" s="1"/>
    </row>
    <row r="11" spans="1:19" x14ac:dyDescent="0.25">
      <c r="A11" s="10"/>
      <c r="B11" s="10"/>
      <c r="C11" s="10"/>
      <c r="D11" s="10"/>
      <c r="E11" s="1"/>
      <c r="F11" s="1"/>
      <c r="G11" s="1"/>
      <c r="H11" s="1"/>
      <c r="I11" s="10"/>
      <c r="J11" s="31" t="s">
        <v>16</v>
      </c>
      <c r="K11" s="31"/>
      <c r="L11" s="10"/>
      <c r="M11" s="1" t="s">
        <v>14</v>
      </c>
    </row>
    <row r="12" spans="1:19" x14ac:dyDescent="0.25">
      <c r="A12" s="10"/>
      <c r="B12" s="10"/>
      <c r="C12" s="10"/>
      <c r="D12" s="10"/>
      <c r="E12" s="1"/>
      <c r="F12" s="1"/>
      <c r="G12" s="1"/>
      <c r="H12" s="1"/>
      <c r="I12" s="10"/>
      <c r="J12" s="10"/>
      <c r="K12" s="10"/>
      <c r="L12" s="10"/>
      <c r="M12" s="1"/>
    </row>
    <row r="13" spans="1:19" x14ac:dyDescent="0.25">
      <c r="A13" s="10"/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1"/>
    </row>
    <row r="14" spans="1:19" x14ac:dyDescent="0.25">
      <c r="A14" s="10"/>
      <c r="B14" s="10"/>
      <c r="C14" s="10"/>
      <c r="D14" s="10"/>
      <c r="E14" s="1"/>
      <c r="F14" s="1"/>
      <c r="G14" s="1"/>
      <c r="H14" s="1"/>
      <c r="I14" s="10"/>
      <c r="J14" s="10"/>
      <c r="K14" s="10"/>
      <c r="L14" s="10"/>
      <c r="M14" s="1"/>
    </row>
    <row r="15" spans="1:19" ht="30" x14ac:dyDescent="0.25">
      <c r="A15" s="36"/>
      <c r="B15" s="37"/>
      <c r="C15" s="38"/>
      <c r="D15" s="37"/>
      <c r="E15" s="7" t="s">
        <v>28</v>
      </c>
      <c r="F15" s="7" t="s">
        <v>29</v>
      </c>
      <c r="G15" s="7" t="s">
        <v>30</v>
      </c>
      <c r="H15" s="11"/>
      <c r="I15" s="8"/>
      <c r="J15" s="8"/>
      <c r="K15" s="8"/>
      <c r="L15" s="8"/>
      <c r="M15" s="11"/>
    </row>
    <row r="16" spans="1:19" x14ac:dyDescent="0.25">
      <c r="A16" s="25" t="s">
        <v>0</v>
      </c>
      <c r="B16" s="25" t="s">
        <v>1</v>
      </c>
      <c r="C16" s="25" t="s">
        <v>2</v>
      </c>
      <c r="D16" s="25"/>
      <c r="E16" s="7" t="s">
        <v>21</v>
      </c>
      <c r="F16" s="7" t="s">
        <v>22</v>
      </c>
      <c r="G16" s="7" t="s">
        <v>23</v>
      </c>
      <c r="H16" s="34" t="s">
        <v>11</v>
      </c>
      <c r="I16" s="25" t="s">
        <v>8</v>
      </c>
      <c r="J16" s="25" t="s">
        <v>9</v>
      </c>
      <c r="K16" s="25" t="s">
        <v>10</v>
      </c>
      <c r="L16" s="25" t="s">
        <v>6</v>
      </c>
      <c r="M16" s="33" t="s">
        <v>7</v>
      </c>
    </row>
    <row r="17" spans="1:15" x14ac:dyDescent="0.25">
      <c r="A17" s="26"/>
      <c r="B17" s="26"/>
      <c r="C17" s="9" t="s">
        <v>3</v>
      </c>
      <c r="D17" s="9" t="s">
        <v>4</v>
      </c>
      <c r="E17" s="12" t="s">
        <v>5</v>
      </c>
      <c r="F17" s="11" t="s">
        <v>5</v>
      </c>
      <c r="G17" s="11" t="s">
        <v>5</v>
      </c>
      <c r="H17" s="35"/>
      <c r="I17" s="25"/>
      <c r="J17" s="25"/>
      <c r="K17" s="25"/>
      <c r="L17" s="25"/>
      <c r="M17" s="33"/>
    </row>
    <row r="18" spans="1:15" x14ac:dyDescent="0.25">
      <c r="A18" s="19">
        <v>1</v>
      </c>
      <c r="B18" s="20" t="s">
        <v>24</v>
      </c>
      <c r="C18" s="17" t="s">
        <v>27</v>
      </c>
      <c r="D18" s="6">
        <v>2</v>
      </c>
      <c r="E18" s="21">
        <v>32900</v>
      </c>
      <c r="F18" s="18">
        <v>32945</v>
      </c>
      <c r="G18" s="18">
        <v>32980</v>
      </c>
      <c r="H18" s="18">
        <f>ROUND(AVERAGE(E18:G18),2)</f>
        <v>32941.67</v>
      </c>
      <c r="I18" s="17">
        <f t="shared" ref="I18" si="0" xml:space="preserve"> COUNT(E18:G18)</f>
        <v>3</v>
      </c>
      <c r="J18" s="17">
        <f t="shared" ref="J18" si="1">STDEV(E18:G18)</f>
        <v>40.104031385053212</v>
      </c>
      <c r="K18" s="17">
        <f t="shared" ref="K18" si="2">J18/H18*100</f>
        <v>0.12174255702595896</v>
      </c>
      <c r="L18" s="17" t="str">
        <f t="shared" ref="L18" si="3">IF(K18&lt;33,"ОДНОРОДНЫЕ","НЕОДНОРОДНЫЕ")</f>
        <v>ОДНОРОДНЫЕ</v>
      </c>
      <c r="M18" s="18">
        <f t="shared" ref="M18" si="4">D18*H18</f>
        <v>65883.34</v>
      </c>
    </row>
    <row r="19" spans="1:15" ht="30" x14ac:dyDescent="0.25">
      <c r="A19" s="19">
        <v>2</v>
      </c>
      <c r="B19" s="20" t="s">
        <v>25</v>
      </c>
      <c r="C19" s="17" t="s">
        <v>27</v>
      </c>
      <c r="D19" s="6">
        <v>4</v>
      </c>
      <c r="E19" s="21">
        <v>27600</v>
      </c>
      <c r="F19" s="18">
        <v>27630</v>
      </c>
      <c r="G19" s="18">
        <v>27975</v>
      </c>
      <c r="H19" s="18">
        <f>ROUND(AVERAGE(E19:G19),2)</f>
        <v>27735</v>
      </c>
      <c r="I19" s="17">
        <f t="shared" ref="I19" si="5" xml:space="preserve"> COUNT(E19:G19)</f>
        <v>3</v>
      </c>
      <c r="J19" s="17">
        <f t="shared" ref="J19" si="6">STDEV(E19:G19)</f>
        <v>208.38665984174708</v>
      </c>
      <c r="K19" s="17">
        <f t="shared" ref="K19" si="7">J19/H19*100</f>
        <v>0.75134905297186616</v>
      </c>
      <c r="L19" s="17" t="str">
        <f t="shared" ref="L19" si="8">IF(K19&lt;33,"ОДНОРОДНЫЕ","НЕОДНОРОДНЫЕ")</f>
        <v>ОДНОРОДНЫЕ</v>
      </c>
      <c r="M19" s="18">
        <f t="shared" ref="M19" si="9">D19*H19</f>
        <v>110940</v>
      </c>
    </row>
    <row r="20" spans="1:15" ht="30" x14ac:dyDescent="0.25">
      <c r="A20" s="19">
        <v>3</v>
      </c>
      <c r="B20" s="20" t="s">
        <v>26</v>
      </c>
      <c r="C20" s="17" t="s">
        <v>27</v>
      </c>
      <c r="D20" s="6">
        <v>2</v>
      </c>
      <c r="E20" s="21">
        <v>31000</v>
      </c>
      <c r="F20" s="16">
        <v>31120</v>
      </c>
      <c r="G20" s="16">
        <v>31158</v>
      </c>
      <c r="H20" s="11">
        <f>ROUND(AVERAGE(E20:G20),2)</f>
        <v>31092.67</v>
      </c>
      <c r="I20" s="8">
        <f t="shared" ref="I20" si="10" xml:space="preserve"> COUNT(E20:G20)</f>
        <v>3</v>
      </c>
      <c r="J20" s="8">
        <f t="shared" ref="J20" si="11">STDEV(E20:G20)</f>
        <v>82.470196636926559</v>
      </c>
      <c r="K20" s="8">
        <f t="shared" ref="K20" si="12">J20/H20*100</f>
        <v>0.26523999591198361</v>
      </c>
      <c r="L20" s="8" t="str">
        <f t="shared" ref="L20" si="13">IF(K20&lt;33,"ОДНОРОДНЫЕ","НЕОДНОРОДНЫЕ")</f>
        <v>ОДНОРОДНЫЕ</v>
      </c>
      <c r="M20" s="11">
        <f t="shared" ref="M20" si="14">D20*H20</f>
        <v>62185.34</v>
      </c>
    </row>
    <row r="21" spans="1:15" x14ac:dyDescent="0.25">
      <c r="A21" s="10"/>
      <c r="B21" s="10"/>
      <c r="C21" s="10"/>
      <c r="D21" s="10"/>
      <c r="E21" s="1">
        <f>SUMPRODUCT($D$18:$D$20,E18:E20)</f>
        <v>238200</v>
      </c>
      <c r="F21" s="1">
        <f t="shared" ref="F21:G21" si="15">SUMPRODUCT($D$18:$D$20,F18:F20)</f>
        <v>238650</v>
      </c>
      <c r="G21" s="1">
        <f t="shared" si="15"/>
        <v>240176</v>
      </c>
      <c r="H21" s="1"/>
      <c r="I21" s="10"/>
      <c r="J21" s="10"/>
      <c r="K21" s="10"/>
      <c r="L21" s="10"/>
      <c r="M21" s="1"/>
    </row>
    <row r="22" spans="1:15" x14ac:dyDescent="0.25">
      <c r="A22" s="22"/>
      <c r="B22" s="22"/>
      <c r="C22" s="22"/>
      <c r="D22" s="22"/>
      <c r="E22" s="1"/>
      <c r="F22" s="1"/>
      <c r="G22" s="1"/>
      <c r="H22" s="1"/>
      <c r="I22" s="22"/>
      <c r="J22" s="22"/>
      <c r="K22" s="22"/>
      <c r="L22" s="22"/>
      <c r="M22" s="1"/>
    </row>
    <row r="23" spans="1:15" s="10" customFormat="1" x14ac:dyDescent="0.25">
      <c r="A23" s="32" t="s">
        <v>19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5" s="10" customFormat="1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5" s="10" customForma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5" s="5" customFormat="1" x14ac:dyDescent="0.25">
      <c r="A26" s="28" t="s">
        <v>33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4"/>
      <c r="O26" s="4"/>
    </row>
    <row r="35" spans="9:9" x14ac:dyDescent="0.25">
      <c r="I35" s="24"/>
    </row>
  </sheetData>
  <mergeCells count="18">
    <mergeCell ref="G2:M2"/>
    <mergeCell ref="A26:M26"/>
    <mergeCell ref="A25:M25"/>
    <mergeCell ref="J11:K11"/>
    <mergeCell ref="B13:L13"/>
    <mergeCell ref="A23:M23"/>
    <mergeCell ref="A24:M24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  <mergeCell ref="B16:B17"/>
    <mergeCell ref="C16:D16"/>
  </mergeCells>
  <conditionalFormatting sqref="L20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19">
    <cfRule type="containsText" dxfId="11" priority="10" operator="containsText" text="НЕ">
      <formula>NOT(ISERROR(SEARCH("НЕ",L19)))</formula>
    </cfRule>
    <cfRule type="containsText" dxfId="10" priority="11" operator="containsText" text="ОДНОРОДНЫЕ">
      <formula>NOT(ISERROR(SEARCH("ОДНОРОДНЫЕ",L19)))</formula>
    </cfRule>
    <cfRule type="containsText" dxfId="9" priority="12" operator="containsText" text="НЕОДНОРОДНЫЕ">
      <formula>NOT(ISERROR(SEARCH("НЕОДНОРОДНЫЕ",L19)))</formula>
    </cfRule>
  </conditionalFormatting>
  <conditionalFormatting sqref="L19">
    <cfRule type="containsText" dxfId="8" priority="7" operator="containsText" text="НЕОДНОРОДНЫЕ">
      <formula>NOT(ISERROR(SEARCH("НЕОДНОРОДНЫЕ",L19)))</formula>
    </cfRule>
    <cfRule type="containsText" dxfId="7" priority="8" operator="containsText" text="ОДНОРОДНЫЕ">
      <formula>NOT(ISERROR(SEARCH("ОДНОРОДНЫЕ",L19)))</formula>
    </cfRule>
    <cfRule type="containsText" dxfId="6" priority="9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2025-03-20T12:51:44Z</dcterms:modified>
</cp:coreProperties>
</file>