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O19" i="1" s="1"/>
  <c r="P19" i="1" s="1"/>
  <c r="L20" i="1"/>
  <c r="Q20" i="1" s="1"/>
  <c r="M20" i="1"/>
  <c r="N20" i="1"/>
  <c r="O20" i="1" s="1"/>
  <c r="P20" i="1" s="1"/>
  <c r="L21" i="1"/>
  <c r="Q21" i="1" s="1"/>
  <c r="M21" i="1"/>
  <c r="N21" i="1"/>
  <c r="O21" i="1" s="1"/>
  <c r="P21" i="1" s="1"/>
  <c r="L22" i="1"/>
  <c r="Q22" i="1" s="1"/>
  <c r="M22" i="1"/>
  <c r="N22" i="1"/>
  <c r="O22" i="1" s="1"/>
  <c r="P22" i="1" s="1"/>
  <c r="L23" i="1"/>
  <c r="Q23" i="1" s="1"/>
  <c r="M23" i="1"/>
  <c r="N23" i="1"/>
  <c r="O23" i="1" l="1"/>
  <c r="P23" i="1" s="1"/>
  <c r="C16" i="1" l="1"/>
</calcChain>
</file>

<file path=xl/sharedStrings.xml><?xml version="1.0" encoding="utf-8"?>
<sst xmlns="http://schemas.openxmlformats.org/spreadsheetml/2006/main" count="54" uniqueCount="44">
  <si>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</si>
  <si>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</si>
  <si>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</si>
  <si>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</si>
  <si>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</si>
  <si>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</si>
  <si>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</si>
  <si>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</si>
  <si>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</si>
  <si>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</si>
  <si>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</si>
  <si>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</si>
  <si>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</si>
  <si>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</si>
  <si>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</si>
  <si>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</si>
  <si>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</si>
  <si>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</si>
  <si>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</si>
  <si>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</si>
  <si>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</si>
  <si>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</si>
  <si>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</si>
  <si>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</si>
  <si>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</si>
  <si>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</si>
  <si>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</si>
  <si>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</si>
  <si>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</si>
  <si>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</si>
  <si>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</si>
  <si>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</si>
  <si>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</si>
  <si>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028-24</t>
  </si>
  <si>
    <t>на поставку препаратов для лечения заболеваний кожи</t>
  </si>
  <si>
    <t>Диоксометилтетрагидропиримидин + Сульфадиметоксин + Тримекаин + Хлорамфеникол</t>
  </si>
  <si>
    <t>Гидрокортизон</t>
  </si>
  <si>
    <t>Бензокаин + Борная кислота + Облепихи масло + Хлорамфеникол</t>
  </si>
  <si>
    <t>Декспантенол</t>
  </si>
  <si>
    <t>Вазелин</t>
  </si>
  <si>
    <t>КП вх.97/вс от 01.02.2024</t>
  </si>
  <si>
    <t>КП вх.99/вс от 01.02.2024</t>
  </si>
  <si>
    <t>КП вх.100/вс от 01.02.2024</t>
  </si>
  <si>
    <t>Начальная (максимальная) цена договора устанавливается в размере 61733,42 руб. (шестьдесят одна тысяча семьсот тридцать три рубля сорок две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</si>
</sst>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lsnet.ru/active-substance/dioksometiltetragidropirimidin-sulfadimetoksin-trimekain-xloramfenikol-14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5" zoomScaleNormal="85" zoomScalePageLayoutView="70" workbookViewId="0">
      <selection activeCell="N36" sqref="N36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8" t="s">
        <v>34</v>
      </c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G4" s="32"/>
      <c r="H4" s="32"/>
      <c r="I4" s="32"/>
      <c r="J4" s="32"/>
      <c r="K4" s="32"/>
      <c r="L4" s="32"/>
      <c r="M4" s="34"/>
      <c r="N4" s="34"/>
      <c r="O4" s="34"/>
      <c r="P4" s="34"/>
      <c r="Q4" s="5" t="s">
        <v>22</v>
      </c>
    </row>
    <row r="5" spans="1:17" x14ac:dyDescent="0.25">
      <c r="G5" s="32"/>
      <c r="H5" s="32"/>
      <c r="I5" s="32"/>
      <c r="J5" s="32"/>
      <c r="K5" s="32"/>
      <c r="L5" s="32"/>
      <c r="M5" s="34"/>
      <c r="N5" s="34"/>
      <c r="O5" s="34"/>
      <c r="P5" s="34"/>
      <c r="Q5" s="5" t="s">
        <v>21</v>
      </c>
    </row>
    <row r="6" spans="1:17" ht="14.45" customHeight="1" x14ac:dyDescent="0.25">
      <c r="G6" s="32"/>
      <c r="H6" s="32"/>
      <c r="I6" s="32"/>
      <c r="J6" s="32"/>
      <c r="K6" s="32"/>
      <c r="L6" s="32"/>
      <c r="M6" s="34"/>
      <c r="N6" s="34"/>
      <c r="O6" s="34"/>
      <c r="P6" s="34"/>
      <c r="Q6" s="5" t="s">
        <v>33</v>
      </c>
    </row>
    <row r="7" spans="1:17" x14ac:dyDescent="0.25">
      <c r="G7" s="32"/>
      <c r="H7" s="32"/>
      <c r="I7" s="32"/>
      <c r="J7" s="32"/>
      <c r="K7" s="32"/>
      <c r="L7" s="32"/>
      <c r="M7" s="34"/>
      <c r="N7" s="34"/>
      <c r="O7" s="34"/>
      <c r="P7" s="34"/>
      <c r="Q7" s="3" t="s">
        <v>13</v>
      </c>
    </row>
    <row r="8" spans="1:17" x14ac:dyDescent="0.25">
      <c r="Q8" s="33" t="s">
        <v>16</v>
      </c>
    </row>
    <row r="9" spans="1:17" x14ac:dyDescent="0.25">
      <c r="Q9" s="33" t="s">
        <v>14</v>
      </c>
    </row>
    <row r="11" spans="1:17" ht="28.9" customHeight="1" x14ac:dyDescent="0.25">
      <c r="N11" s="29" t="s">
        <v>30</v>
      </c>
      <c r="O11" s="29"/>
      <c r="P11" s="34"/>
      <c r="Q11" s="32" t="s">
        <v>31</v>
      </c>
    </row>
    <row r="13" spans="1:17" x14ac:dyDescent="0.25">
      <c r="B13" s="17" t="s">
        <v>15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7" hidden="1" x14ac:dyDescent="0.25"/>
    <row r="16" spans="1:17" ht="68.25" customHeight="1" x14ac:dyDescent="0.25">
      <c r="A16" s="21" t="s">
        <v>11</v>
      </c>
      <c r="B16" s="22"/>
      <c r="C16" s="23">
        <f>SUM(Q19:Q23)</f>
        <v>61733.420000000006</v>
      </c>
      <c r="D16" s="22"/>
      <c r="E16" s="8" t="s">
        <v>40</v>
      </c>
      <c r="F16" s="8" t="s">
        <v>41</v>
      </c>
      <c r="G16" s="8" t="s">
        <v>42</v>
      </c>
      <c r="H16" s="8"/>
      <c r="I16" s="8"/>
      <c r="J16" s="8"/>
      <c r="K16" s="7"/>
      <c r="L16" s="12"/>
      <c r="M16" s="9"/>
      <c r="N16" s="9"/>
      <c r="O16" s="9"/>
      <c r="P16" s="9"/>
      <c r="Q16" s="12"/>
    </row>
    <row r="17" spans="1:19" ht="30" customHeight="1" x14ac:dyDescent="0.25">
      <c r="A17" s="26" t="s">
        <v>0</v>
      </c>
      <c r="B17" s="26" t="s">
        <v>1</v>
      </c>
      <c r="C17" s="26" t="s">
        <v>2</v>
      </c>
      <c r="D17" s="26"/>
      <c r="E17" s="8" t="s">
        <v>23</v>
      </c>
      <c r="F17" s="8" t="s">
        <v>24</v>
      </c>
      <c r="G17" s="8" t="s">
        <v>25</v>
      </c>
      <c r="H17" s="12" t="s">
        <v>26</v>
      </c>
      <c r="I17" s="12" t="s">
        <v>27</v>
      </c>
      <c r="J17" s="12" t="s">
        <v>28</v>
      </c>
      <c r="K17" s="12" t="s">
        <v>29</v>
      </c>
      <c r="L17" s="24" t="s">
        <v>12</v>
      </c>
      <c r="M17" s="26" t="s">
        <v>8</v>
      </c>
      <c r="N17" s="26" t="s">
        <v>9</v>
      </c>
      <c r="O17" s="26" t="s">
        <v>10</v>
      </c>
      <c r="P17" s="26" t="s">
        <v>6</v>
      </c>
      <c r="Q17" s="20" t="s">
        <v>7</v>
      </c>
    </row>
    <row r="18" spans="1:19" x14ac:dyDescent="0.25">
      <c r="A18" s="27"/>
      <c r="B18" s="27"/>
      <c r="C18" s="10" t="s">
        <v>3</v>
      </c>
      <c r="D18" s="10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25"/>
      <c r="M18" s="26"/>
      <c r="N18" s="26"/>
      <c r="O18" s="26"/>
      <c r="P18" s="26"/>
      <c r="Q18" s="20"/>
    </row>
    <row r="19" spans="1:19" ht="45" x14ac:dyDescent="0.25">
      <c r="A19" s="9">
        <v>1</v>
      </c>
      <c r="B19" s="30" t="s">
        <v>35</v>
      </c>
      <c r="C19" s="9" t="s">
        <v>32</v>
      </c>
      <c r="D19" s="9">
        <v>350</v>
      </c>
      <c r="E19" s="8">
        <v>101.38</v>
      </c>
      <c r="F19" s="8">
        <v>102.4</v>
      </c>
      <c r="G19" s="8">
        <v>101.44</v>
      </c>
      <c r="H19" s="8"/>
      <c r="I19" s="13"/>
      <c r="J19" s="13"/>
      <c r="K19" s="13"/>
      <c r="L19" s="12">
        <f t="shared" ref="L19" si="0">AVERAGE(E19:K19)</f>
        <v>101.74000000000001</v>
      </c>
      <c r="M19" s="9">
        <f t="shared" ref="M19" si="1" xml:space="preserve"> COUNT(E19:K19)</f>
        <v>3</v>
      </c>
      <c r="N19" s="9">
        <f t="shared" ref="N19" si="2">STDEV(E19:K19)</f>
        <v>0.57236352085017272</v>
      </c>
      <c r="O19" s="9">
        <f t="shared" ref="O19" si="3">N19/L19*100</f>
        <v>0.56257472070982173</v>
      </c>
      <c r="P19" s="9" t="str">
        <f t="shared" ref="P19" si="4">IF(O19&lt;33,"ОДНОРОДНЫЕ","НЕОДНОРОДНЫЕ")</f>
        <v>ОДНОРОДНЫЕ</v>
      </c>
      <c r="Q19" s="12">
        <f t="shared" ref="Q19" si="5">D19*L19</f>
        <v>35609</v>
      </c>
    </row>
    <row r="20" spans="1:19" x14ac:dyDescent="0.25">
      <c r="A20" s="9">
        <v>2</v>
      </c>
      <c r="B20" s="31" t="s">
        <v>36</v>
      </c>
      <c r="C20" s="9" t="s">
        <v>32</v>
      </c>
      <c r="D20" s="9">
        <v>160</v>
      </c>
      <c r="E20" s="8">
        <v>53.59</v>
      </c>
      <c r="F20" s="8">
        <v>54.32</v>
      </c>
      <c r="G20" s="8">
        <v>54.67</v>
      </c>
      <c r="H20" s="8"/>
      <c r="I20" s="13"/>
      <c r="J20" s="13"/>
      <c r="K20" s="13"/>
      <c r="L20" s="12">
        <f t="shared" ref="L20:L23" si="6">AVERAGE(E20:K20)</f>
        <v>54.193333333333328</v>
      </c>
      <c r="M20" s="9">
        <f t="shared" ref="M20:M23" si="7" xml:space="preserve"> COUNT(E20:K20)</f>
        <v>3</v>
      </c>
      <c r="N20" s="9">
        <f t="shared" ref="N20:N23" si="8">STDEV(E20:K20)</f>
        <v>0.55102933981171287</v>
      </c>
      <c r="O20" s="9">
        <f t="shared" ref="O20:O23" si="9">N20/L20*100</f>
        <v>1.0167843642730587</v>
      </c>
      <c r="P20" s="9" t="str">
        <f t="shared" ref="P20:P23" si="10">IF(O20&lt;33,"ОДНОРОДНЫЕ","НЕОДНОРОДНЫЕ")</f>
        <v>ОДНОРОДНЫЕ</v>
      </c>
      <c r="Q20" s="12">
        <f t="shared" ref="Q20:Q23" si="11">D20*L20</f>
        <v>8670.9333333333325</v>
      </c>
    </row>
    <row r="21" spans="1:19" ht="30" x14ac:dyDescent="0.25">
      <c r="A21" s="9">
        <v>3</v>
      </c>
      <c r="B21" s="31" t="s">
        <v>37</v>
      </c>
      <c r="C21" s="9" t="s">
        <v>32</v>
      </c>
      <c r="D21" s="9">
        <v>4</v>
      </c>
      <c r="E21" s="8">
        <v>433.6</v>
      </c>
      <c r="F21" s="8">
        <v>438.5</v>
      </c>
      <c r="G21" s="8">
        <v>435.2</v>
      </c>
      <c r="H21" s="8"/>
      <c r="I21" s="13"/>
      <c r="J21" s="13"/>
      <c r="K21" s="13"/>
      <c r="L21" s="12">
        <f t="shared" si="6"/>
        <v>435.76666666666665</v>
      </c>
      <c r="M21" s="9">
        <f t="shared" si="7"/>
        <v>3</v>
      </c>
      <c r="N21" s="9">
        <f t="shared" si="8"/>
        <v>2.4986663109213465</v>
      </c>
      <c r="O21" s="9">
        <f t="shared" si="9"/>
        <v>0.57339546643953487</v>
      </c>
      <c r="P21" s="9" t="str">
        <f t="shared" si="10"/>
        <v>ОДНОРОДНЫЕ</v>
      </c>
      <c r="Q21" s="12">
        <f t="shared" si="11"/>
        <v>1743.0666666666666</v>
      </c>
    </row>
    <row r="22" spans="1:19" x14ac:dyDescent="0.25">
      <c r="A22" s="9">
        <v>4</v>
      </c>
      <c r="B22" s="31" t="s">
        <v>38</v>
      </c>
      <c r="C22" s="9" t="s">
        <v>32</v>
      </c>
      <c r="D22" s="9">
        <v>8</v>
      </c>
      <c r="E22" s="8">
        <v>111.74</v>
      </c>
      <c r="F22" s="8">
        <v>112.43</v>
      </c>
      <c r="G22" s="8">
        <v>115.8</v>
      </c>
      <c r="H22" s="8"/>
      <c r="I22" s="13"/>
      <c r="J22" s="13"/>
      <c r="K22" s="13"/>
      <c r="L22" s="12">
        <f t="shared" si="6"/>
        <v>113.32333333333334</v>
      </c>
      <c r="M22" s="9">
        <f t="shared" si="7"/>
        <v>3</v>
      </c>
      <c r="N22" s="9">
        <f t="shared" si="8"/>
        <v>2.1724256795879873</v>
      </c>
      <c r="O22" s="9">
        <f t="shared" si="9"/>
        <v>1.9170153362837783</v>
      </c>
      <c r="P22" s="9" t="str">
        <f t="shared" si="10"/>
        <v>ОДНОРОДНЫЕ</v>
      </c>
      <c r="Q22" s="12">
        <f t="shared" si="11"/>
        <v>906.5866666666667</v>
      </c>
    </row>
    <row r="23" spans="1:19" x14ac:dyDescent="0.25">
      <c r="A23" s="9">
        <v>5</v>
      </c>
      <c r="B23" s="31" t="s">
        <v>39</v>
      </c>
      <c r="C23" s="9" t="s">
        <v>32</v>
      </c>
      <c r="D23" s="9">
        <v>350</v>
      </c>
      <c r="E23" s="8">
        <v>41.13</v>
      </c>
      <c r="F23" s="8">
        <v>42.15</v>
      </c>
      <c r="G23" s="8">
        <v>43.61</v>
      </c>
      <c r="H23" s="8"/>
      <c r="I23" s="13"/>
      <c r="J23" s="13"/>
      <c r="K23" s="13"/>
      <c r="L23" s="12">
        <f t="shared" si="6"/>
        <v>42.296666666666667</v>
      </c>
      <c r="M23" s="9">
        <f t="shared" si="7"/>
        <v>3</v>
      </c>
      <c r="N23" s="9">
        <f t="shared" si="8"/>
        <v>1.2464884008017603</v>
      </c>
      <c r="O23" s="9">
        <f t="shared" si="9"/>
        <v>2.9470133205179923</v>
      </c>
      <c r="P23" s="9" t="str">
        <f t="shared" si="10"/>
        <v>ОДНОРОДНЫЕ</v>
      </c>
      <c r="Q23" s="12">
        <f t="shared" si="11"/>
        <v>14803.833333333334</v>
      </c>
    </row>
    <row r="24" spans="1:19" x14ac:dyDescent="0.25">
      <c r="E24" s="11"/>
      <c r="F24" s="11"/>
      <c r="G24" s="11"/>
      <c r="R24" s="6"/>
      <c r="S24" s="1"/>
    </row>
    <row r="25" spans="1:19" x14ac:dyDescent="0.25">
      <c r="A25" s="18" t="s">
        <v>18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9" x14ac:dyDescent="0.25">
      <c r="A26" s="19" t="s">
        <v>17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9" ht="1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9" s="34" customFormat="1" x14ac:dyDescent="0.25">
      <c r="A28" s="14" t="s">
        <v>43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"/>
      <c r="S28" s="2"/>
    </row>
    <row r="29" spans="1:19" x14ac:dyDescent="0.25">
      <c r="P29" s="6"/>
    </row>
    <row r="34" spans="16:16" x14ac:dyDescent="0.25">
      <c r="P34" s="6"/>
    </row>
  </sheetData>
  <mergeCells count="18">
    <mergeCell ref="G3:Q3"/>
    <mergeCell ref="B17:B18"/>
    <mergeCell ref="C17:D17"/>
    <mergeCell ref="N11:O11"/>
    <mergeCell ref="A28:Q28"/>
    <mergeCell ref="A27:Q27"/>
    <mergeCell ref="B13:P13"/>
    <mergeCell ref="A25:Q25"/>
    <mergeCell ref="A26:Q26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19:P23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3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hyperlinks>
    <hyperlink ref="B19" r:id="rId1" display="https://www.rlsnet.ru/active-substance/dioksometiltetragidropirimidin-sulfadimetoksin-trimekain-xloramfenikol-1425"/>
  </hyperlinks>
  <pageMargins left="0.31496062992125984" right="0.19685039370078741" top="0.35433070866141736" bottom="0.35433070866141736" header="0.11811023622047245" footer="0.11811023622047245"/>
  <pageSetup paperSize="9" scale="7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2024-02-12T07:01:20Z</dcterms:modified>
</cp:coreProperties>
</file>