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L23" i="1" l="1"/>
  <c r="K23" i="1"/>
  <c r="L22" i="1"/>
  <c r="K22" i="1"/>
  <c r="L21" i="1"/>
  <c r="K21" i="1"/>
  <c r="J23" i="1"/>
  <c r="J22" i="1"/>
  <c r="O22" i="1" s="1"/>
  <c r="J21" i="1"/>
  <c r="L24" i="1"/>
  <c r="M24" i="1" s="1"/>
  <c r="J24" i="1"/>
  <c r="O24" i="1" s="1"/>
  <c r="K24" i="1"/>
  <c r="M23" i="1" l="1"/>
  <c r="N23" i="1" s="1"/>
  <c r="M21" i="1"/>
  <c r="N21" i="1" s="1"/>
  <c r="M22" i="1"/>
  <c r="N22" i="1" s="1"/>
  <c r="O23" i="1"/>
  <c r="O21" i="1"/>
  <c r="N24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<sst xmlns="http://schemas.openxmlformats.org/spreadsheetml/2006/main" count="42" uniqueCount="38">
  <si>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</si>
  <si>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</si>
  <si>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</si>
  <si>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</si>
  <si>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</si>
  <si>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</si>
  <si>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</si>
  <si>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</si>
  <si>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</si>
  <si>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</si>
  <si>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</si>
  <si>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</si>
  <si>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</si>
  <si>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</si>
  <si>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</si>
  <si>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</si>
  <si>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</si>
  <si>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</si>
  <si>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</si>
  <si>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</si>
  <si>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</si>
  <si>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</si>
  <si>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</si>
  <si>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</si>
  <si>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</si>
  <si>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</si>
  <si>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</si>
  <si>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</si>
  <si>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</si>
  <si>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Шт.</t>
  </si>
  <si>
    <t>№ 024-24</t>
  </si>
  <si>
    <t xml:space="preserve">на поставку системы ультразвуковой визуализации универсальной, с питанием от сети </t>
  </si>
  <si>
    <t>путем запроса котировок в электронной форме, участниками которого могут являться</t>
  </si>
  <si>
    <t>Система ультразвуковой визуализации универсальная, с питанием от сети</t>
  </si>
  <si>
    <t>КП вх.152-02/24 от 02.02.2024</t>
  </si>
  <si>
    <t>КП вх.153-02/24 от 02.02.2024</t>
  </si>
  <si>
    <t>КП вх.155-02/24 от 02.02.2024</t>
  </si>
  <si>
    <t>Исходя из имеющегося у Заказчика объёма финансового обеспечения для осуществления закупки НМЦД устанавливается в размере 2 496 000 руб. (два миллиона четыреста девяносто шесть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</si>
</sst>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C19" sqref="C19:D1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.85546875" style="2" customWidth="1"/>
    <col min="15" max="15" width="15.425781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31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32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28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30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25" t="s">
        <v>20</v>
      </c>
      <c r="M13" s="25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29" t="s">
        <v>14</v>
      </c>
      <c r="B18" s="30"/>
      <c r="C18" s="31">
        <f>F21</f>
        <v>2496000</v>
      </c>
      <c r="D18" s="30"/>
      <c r="E18" s="21" t="s">
        <v>35</v>
      </c>
      <c r="F18" s="21" t="s">
        <v>34</v>
      </c>
      <c r="G18" s="21" t="s">
        <v>36</v>
      </c>
      <c r="H18" s="14"/>
      <c r="I18" s="21"/>
      <c r="J18" s="21"/>
      <c r="K18" s="22"/>
      <c r="L18" s="22"/>
      <c r="M18" s="22"/>
      <c r="N18" s="22"/>
      <c r="O18" s="21"/>
    </row>
    <row r="19" spans="1:17" s="6" customFormat="1" ht="30" customHeight="1" x14ac:dyDescent="0.25">
      <c r="A19" s="23" t="s">
        <v>0</v>
      </c>
      <c r="B19" s="23" t="s">
        <v>1</v>
      </c>
      <c r="C19" s="23" t="s">
        <v>2</v>
      </c>
      <c r="D19" s="23"/>
      <c r="E19" s="21" t="s">
        <v>5</v>
      </c>
      <c r="F19" s="21" t="s">
        <v>7</v>
      </c>
      <c r="G19" s="21" t="s">
        <v>8</v>
      </c>
      <c r="H19" s="21" t="s">
        <v>22</v>
      </c>
      <c r="I19" s="21" t="s">
        <v>23</v>
      </c>
      <c r="J19" s="32" t="s">
        <v>15</v>
      </c>
      <c r="K19" s="23" t="s">
        <v>11</v>
      </c>
      <c r="L19" s="23" t="s">
        <v>12</v>
      </c>
      <c r="M19" s="23" t="s">
        <v>13</v>
      </c>
      <c r="N19" s="23" t="s">
        <v>9</v>
      </c>
      <c r="O19" s="28" t="s">
        <v>10</v>
      </c>
    </row>
    <row r="20" spans="1:17" s="6" customFormat="1" ht="30" x14ac:dyDescent="0.25">
      <c r="A20" s="23"/>
      <c r="B20" s="23"/>
      <c r="C20" s="17" t="s">
        <v>3</v>
      </c>
      <c r="D20" s="17" t="s">
        <v>4</v>
      </c>
      <c r="E20" s="21" t="s">
        <v>6</v>
      </c>
      <c r="F20" s="21" t="s">
        <v>6</v>
      </c>
      <c r="G20" s="21" t="s">
        <v>6</v>
      </c>
      <c r="H20" s="21" t="s">
        <v>6</v>
      </c>
      <c r="I20" s="21" t="s">
        <v>6</v>
      </c>
      <c r="J20" s="33"/>
      <c r="K20" s="23"/>
      <c r="L20" s="23"/>
      <c r="M20" s="23"/>
      <c r="N20" s="23"/>
      <c r="O20" s="28"/>
    </row>
    <row r="21" spans="1:17" s="6" customFormat="1" ht="43.5" customHeight="1" x14ac:dyDescent="0.25">
      <c r="A21" s="22">
        <v>1</v>
      </c>
      <c r="B21" s="34" t="s">
        <v>33</v>
      </c>
      <c r="C21" s="35" t="s">
        <v>29</v>
      </c>
      <c r="D21" s="36">
        <v>1</v>
      </c>
      <c r="E21" s="21">
        <v>2652000</v>
      </c>
      <c r="F21" s="21">
        <v>2496000</v>
      </c>
      <c r="G21" s="21">
        <v>2590000</v>
      </c>
      <c r="H21" s="21"/>
      <c r="I21" s="21"/>
      <c r="J21" s="21">
        <f t="shared" ref="J21:J23" si="0">AVERAGE(E21:I21)</f>
        <v>2579333.3333333335</v>
      </c>
      <c r="K21" s="22">
        <f t="shared" ref="K21:K23" si="1">COUNT(E21:I21)</f>
        <v>3</v>
      </c>
      <c r="L21" s="22">
        <f t="shared" ref="L21:L23" si="2">STDEV(E21:I21)</f>
        <v>78545.1038151541</v>
      </c>
      <c r="M21" s="22">
        <f t="shared" ref="M21:M23" si="3">L21/J21*100</f>
        <v>3.0451707346273236</v>
      </c>
      <c r="N21" s="22" t="str">
        <f t="shared" ref="N21:N23" si="4">IF(M21&lt;33,"ОДНОРОДНЫЕ","НЕОДНОРОДНЫЕ")</f>
        <v>ОДНОРОДНЫЕ</v>
      </c>
      <c r="O21" s="21">
        <f t="shared" ref="O21:O23" si="5">D21*J21</f>
        <v>2579333.3333333335</v>
      </c>
    </row>
    <row r="22" spans="1:17" s="6" customFormat="1" hidden="1" x14ac:dyDescent="0.25">
      <c r="A22" s="16">
        <v>3</v>
      </c>
      <c r="B22" s="16"/>
      <c r="C22" s="16"/>
      <c r="D22" s="18"/>
      <c r="E22" s="15"/>
      <c r="F22" s="15"/>
      <c r="G22" s="15"/>
      <c r="H22" s="15"/>
      <c r="I22" s="15"/>
      <c r="J22" s="15" t="e">
        <f t="shared" si="0"/>
        <v>#DIV/0!</v>
      </c>
      <c r="K22" s="16">
        <f t="shared" si="1"/>
        <v>0</v>
      </c>
      <c r="L22" s="16" t="e">
        <f t="shared" si="2"/>
        <v>#DIV/0!</v>
      </c>
      <c r="M22" s="16" t="e">
        <f t="shared" si="3"/>
        <v>#DIV/0!</v>
      </c>
      <c r="N22" s="16" t="e">
        <f t="shared" si="4"/>
        <v>#DIV/0!</v>
      </c>
      <c r="O22" s="15" t="e">
        <f t="shared" si="5"/>
        <v>#DIV/0!</v>
      </c>
    </row>
    <row r="23" spans="1:17" s="6" customFormat="1" hidden="1" x14ac:dyDescent="0.25">
      <c r="A23" s="16">
        <v>4</v>
      </c>
      <c r="B23" s="19"/>
      <c r="C23" s="16"/>
      <c r="D23" s="20"/>
      <c r="E23" s="15"/>
      <c r="F23" s="15"/>
      <c r="G23" s="15"/>
      <c r="H23" s="15"/>
      <c r="I23" s="15"/>
      <c r="J23" s="15" t="e">
        <f t="shared" si="0"/>
        <v>#DIV/0!</v>
      </c>
      <c r="K23" s="16">
        <f t="shared" si="1"/>
        <v>0</v>
      </c>
      <c r="L23" s="16" t="e">
        <f t="shared" si="2"/>
        <v>#DIV/0!</v>
      </c>
      <c r="M23" s="16" t="e">
        <f t="shared" si="3"/>
        <v>#DIV/0!</v>
      </c>
      <c r="N23" s="16" t="e">
        <f t="shared" si="4"/>
        <v>#DIV/0!</v>
      </c>
      <c r="O23" s="15" t="e">
        <f t="shared" si="5"/>
        <v>#DIV/0!</v>
      </c>
    </row>
    <row r="24" spans="1:17" s="6" customFormat="1" ht="14.45" hidden="1" customHeight="1" x14ac:dyDescent="0.25">
      <c r="A24" s="16">
        <v>5</v>
      </c>
      <c r="B24" s="19"/>
      <c r="C24" s="16"/>
      <c r="D24" s="20"/>
      <c r="E24" s="15"/>
      <c r="F24" s="15"/>
      <c r="G24" s="15"/>
      <c r="H24" s="15"/>
      <c r="I24" s="15"/>
      <c r="J24" s="15" t="e">
        <f>AVERAGE(E24:I24)</f>
        <v>#DIV/0!</v>
      </c>
      <c r="K24" s="16">
        <f>COUNT(E24:I24)</f>
        <v>0</v>
      </c>
      <c r="L24" s="16" t="e">
        <f>STDEV(E24:I24)</f>
        <v>#DIV/0!</v>
      </c>
      <c r="M24" s="16" t="e">
        <f>L24/J24*100</f>
        <v>#DIV/0!</v>
      </c>
      <c r="N24" s="16" t="e">
        <f>IF(M24&lt;33,"ОДНОРОДНЫЕ","НЕОДНОРОДНЫЕ")</f>
        <v>#DIV/0!</v>
      </c>
      <c r="O24" s="15" t="e">
        <f>D24*J24</f>
        <v>#DIV/0!</v>
      </c>
    </row>
    <row r="25" spans="1:17" s="7" customFormat="1" x14ac:dyDescent="0.25">
      <c r="A25" s="12"/>
      <c r="B25" s="12"/>
      <c r="C25" s="12"/>
      <c r="D25" s="12"/>
      <c r="E25" s="4"/>
      <c r="F25" s="4"/>
      <c r="G25" s="4"/>
      <c r="H25" s="4"/>
      <c r="I25" s="4"/>
      <c r="J25" s="4"/>
      <c r="K25" s="12"/>
      <c r="L25" s="12"/>
      <c r="M25" s="12"/>
      <c r="N25" s="12"/>
      <c r="O25" s="4"/>
    </row>
    <row r="26" spans="1:17" s="10" customFormat="1" x14ac:dyDescent="0.25">
      <c r="A26" s="26" t="s">
        <v>25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7" s="10" customFormat="1" ht="33.6" customHeight="1" x14ac:dyDescent="0.25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s="10" customFormat="1" ht="15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7" s="10" customFormat="1" ht="38.25" customHeight="1" x14ac:dyDescent="0.25">
      <c r="A29" s="24" t="s">
        <v>37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3"/>
      <c r="Q29" s="13"/>
    </row>
  </sheetData>
  <mergeCells count="17">
    <mergeCell ref="B19:B20"/>
    <mergeCell ref="C19:D19"/>
    <mergeCell ref="A29:O29"/>
    <mergeCell ref="L13:M13"/>
    <mergeCell ref="B15:N15"/>
    <mergeCell ref="A26:O26"/>
    <mergeCell ref="A27:O27"/>
    <mergeCell ref="A28:O28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24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4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2024-02-02T07:19:25Z</dcterms:modified>
</cp:coreProperties>
</file>