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M20" i="1"/>
  <c r="N20" i="1"/>
  <c r="L21" i="1"/>
  <c r="Q21" i="1" s="1"/>
  <c r="M21" i="1"/>
  <c r="N21" i="1"/>
  <c r="L22" i="1"/>
  <c r="Q22" i="1" s="1"/>
  <c r="M22" i="1"/>
  <c r="N22" i="1"/>
  <c r="O22" i="1" s="1"/>
  <c r="P22" i="1" s="1"/>
  <c r="L23" i="1"/>
  <c r="Q23" i="1" s="1"/>
  <c r="M23" i="1"/>
  <c r="N23" i="1"/>
  <c r="O23" i="1" l="1"/>
  <c r="P23" i="1" s="1"/>
  <c r="O21" i="1"/>
  <c r="P21" i="1" s="1"/>
  <c r="O20" i="1"/>
  <c r="P20" i="1" s="1"/>
  <c r="Q20" i="1"/>
  <c r="L19" i="1"/>
  <c r="Q19" i="1" s="1"/>
  <c r="M19" i="1"/>
  <c r="N19" i="1"/>
  <c r="O19" i="1" l="1"/>
  <c r="P19" i="1" s="1"/>
  <c r="C16" i="1"/>
</calcChain>
</file>

<file path=xl/sharedStrings.xml><?xml version="1.0" encoding="utf-8"?>
<sst xmlns="http://schemas.openxmlformats.org/spreadsheetml/2006/main" count="54" uniqueCount="43">
  <si>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</si>
  <si>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</si>
  <si>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</si>
  <si>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</si>
  <si>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</si>
  <si>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</si>
  <si>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</si>
  <si>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</si>
  <si>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</si>
  <si>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</si>
  <si>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</si>
  <si>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</si>
  <si>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</si>
  <si>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</si>
  <si>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</si>
  <si>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</si>
  <si>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</si>
  <si>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</si>
  <si>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</si>
  <si>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</si>
  <si>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</si>
  <si>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</si>
  <si>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</si>
  <si>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</si>
  <si>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</si>
  <si>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</si>
  <si>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</si>
  <si>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</si>
  <si>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</si>
  <si>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</si>
  <si>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</si>
  <si>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</si>
  <si>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</si>
  <si>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Система электронного заказа "ФармКомандир"  01.02.2024</t>
  </si>
  <si>
    <t>№ 019-24</t>
  </si>
  <si>
    <t>на поставку лекарственных препаратов для лечения заболеваний глаз</t>
  </si>
  <si>
    <t>КП вх. 83/вс от 31.01.2024</t>
  </si>
  <si>
    <t>Оксибупрокаин</t>
  </si>
  <si>
    <t xml:space="preserve">Декспантенол </t>
  </si>
  <si>
    <t>Ципрофлоксацин</t>
  </si>
  <si>
    <t>Сульфацетамид</t>
  </si>
  <si>
    <t>Тетрациклин</t>
  </si>
  <si>
    <t>Начальная (максимальная) цена договора устанавливается в размере 42124,93 руб. (сорок две тысячи сто двадцать четыре рубля девяносто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</si>
</sst>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85" zoomScaleNormal="85" zoomScalePageLayoutView="70" workbookViewId="0">
      <selection activeCell="F33" sqref="F33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0" customWidth="1"/>
    <col min="14" max="14" width="12.5703125" style="10" customWidth="1"/>
    <col min="15" max="15" width="10.28515625" style="10" customWidth="1"/>
    <col min="16" max="16" width="22.42578125" style="10" bestFit="1" customWidth="1"/>
    <col min="17" max="17" width="17.5703125" style="1" customWidth="1"/>
    <col min="18" max="18" width="10.7109375" style="10" bestFit="1" customWidth="1"/>
    <col min="19" max="19" width="11.28515625" style="10" bestFit="1" customWidth="1"/>
    <col min="20" max="20" width="10.7109375" style="10" bestFit="1" customWidth="1"/>
    <col min="21" max="21" width="11.7109375" style="10" bestFit="1" customWidth="1"/>
    <col min="22" max="22" width="10.7109375" style="10" bestFit="1" customWidth="1"/>
    <col min="23" max="16384" width="9.140625" style="10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7" t="s">
        <v>35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5">
      <c r="G4" s="19"/>
      <c r="H4" s="19"/>
      <c r="I4" s="19"/>
      <c r="J4" s="19"/>
      <c r="K4" s="19"/>
      <c r="L4" s="19"/>
      <c r="M4" s="21"/>
      <c r="N4" s="21"/>
      <c r="O4" s="21"/>
      <c r="P4" s="21"/>
      <c r="Q4" s="5" t="s">
        <v>22</v>
      </c>
    </row>
    <row r="5" spans="1:17" x14ac:dyDescent="0.25">
      <c r="G5" s="19"/>
      <c r="H5" s="19"/>
      <c r="I5" s="19"/>
      <c r="J5" s="19"/>
      <c r="K5" s="19"/>
      <c r="L5" s="19"/>
      <c r="M5" s="21"/>
      <c r="N5" s="21"/>
      <c r="O5" s="21"/>
      <c r="P5" s="21"/>
      <c r="Q5" s="5" t="s">
        <v>21</v>
      </c>
    </row>
    <row r="6" spans="1:17" ht="14.45" customHeight="1" x14ac:dyDescent="0.25">
      <c r="G6" s="19"/>
      <c r="H6" s="19"/>
      <c r="I6" s="19"/>
      <c r="J6" s="19"/>
      <c r="K6" s="19"/>
      <c r="L6" s="19"/>
      <c r="M6" s="21"/>
      <c r="N6" s="21"/>
      <c r="O6" s="21"/>
      <c r="P6" s="21"/>
      <c r="Q6" s="5" t="s">
        <v>34</v>
      </c>
    </row>
    <row r="7" spans="1:17" x14ac:dyDescent="0.25">
      <c r="G7" s="19"/>
      <c r="H7" s="19"/>
      <c r="I7" s="19"/>
      <c r="J7" s="19"/>
      <c r="K7" s="19"/>
      <c r="L7" s="19"/>
      <c r="M7" s="21"/>
      <c r="N7" s="21"/>
      <c r="O7" s="21"/>
      <c r="P7" s="21"/>
      <c r="Q7" s="3" t="s">
        <v>13</v>
      </c>
    </row>
    <row r="8" spans="1:17" x14ac:dyDescent="0.25">
      <c r="Q8" s="20" t="s">
        <v>16</v>
      </c>
    </row>
    <row r="9" spans="1:17" x14ac:dyDescent="0.25">
      <c r="Q9" s="20" t="s">
        <v>14</v>
      </c>
    </row>
    <row r="11" spans="1:17" ht="28.9" customHeight="1" x14ac:dyDescent="0.25">
      <c r="N11" s="30" t="s">
        <v>30</v>
      </c>
      <c r="O11" s="30"/>
      <c r="P11" s="21"/>
      <c r="Q11" s="19" t="s">
        <v>31</v>
      </c>
    </row>
    <row r="13" spans="1:17" x14ac:dyDescent="0.25"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7" hidden="1" x14ac:dyDescent="0.25"/>
    <row r="16" spans="1:17" ht="68.25" customHeight="1" x14ac:dyDescent="0.25">
      <c r="A16" s="38" t="s">
        <v>11</v>
      </c>
      <c r="B16" s="39"/>
      <c r="C16" s="40">
        <f>SUM(Q19:Q23)</f>
        <v>42124.933333333327</v>
      </c>
      <c r="D16" s="39"/>
      <c r="E16" s="9" t="s">
        <v>36</v>
      </c>
      <c r="F16" s="9" t="s">
        <v>33</v>
      </c>
      <c r="G16" s="9" t="s">
        <v>33</v>
      </c>
      <c r="H16" s="9"/>
      <c r="I16" s="9"/>
      <c r="J16" s="9"/>
      <c r="K16" s="7"/>
      <c r="L16" s="11"/>
      <c r="M16" s="13"/>
      <c r="N16" s="13"/>
      <c r="O16" s="13"/>
      <c r="P16" s="13"/>
      <c r="Q16" s="11"/>
    </row>
    <row r="17" spans="1:19" ht="30" customHeight="1" x14ac:dyDescent="0.25">
      <c r="A17" s="28" t="s">
        <v>0</v>
      </c>
      <c r="B17" s="28" t="s">
        <v>1</v>
      </c>
      <c r="C17" s="28" t="s">
        <v>2</v>
      </c>
      <c r="D17" s="28"/>
      <c r="E17" s="9" t="s">
        <v>23</v>
      </c>
      <c r="F17" s="9" t="s">
        <v>24</v>
      </c>
      <c r="G17" s="9" t="s">
        <v>25</v>
      </c>
      <c r="H17" s="11" t="s">
        <v>26</v>
      </c>
      <c r="I17" s="11" t="s">
        <v>27</v>
      </c>
      <c r="J17" s="11" t="s">
        <v>28</v>
      </c>
      <c r="K17" s="11" t="s">
        <v>29</v>
      </c>
      <c r="L17" s="41" t="s">
        <v>12</v>
      </c>
      <c r="M17" s="28" t="s">
        <v>8</v>
      </c>
      <c r="N17" s="28" t="s">
        <v>9</v>
      </c>
      <c r="O17" s="28" t="s">
        <v>10</v>
      </c>
      <c r="P17" s="28" t="s">
        <v>6</v>
      </c>
      <c r="Q17" s="37" t="s">
        <v>7</v>
      </c>
    </row>
    <row r="18" spans="1:19" x14ac:dyDescent="0.25">
      <c r="A18" s="29"/>
      <c r="B18" s="29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42"/>
      <c r="M18" s="28"/>
      <c r="N18" s="28"/>
      <c r="O18" s="28"/>
      <c r="P18" s="28"/>
      <c r="Q18" s="37"/>
    </row>
    <row r="19" spans="1:19" s="16" customFormat="1" x14ac:dyDescent="0.25">
      <c r="A19" s="22">
        <v>1</v>
      </c>
      <c r="B19" s="8" t="s">
        <v>37</v>
      </c>
      <c r="C19" s="26" t="s">
        <v>32</v>
      </c>
      <c r="D19" s="26">
        <v>156</v>
      </c>
      <c r="E19" s="9">
        <v>110.01</v>
      </c>
      <c r="F19" s="9">
        <v>116.73</v>
      </c>
      <c r="G19" s="9">
        <v>117.54</v>
      </c>
      <c r="H19" s="9"/>
      <c r="I19" s="9"/>
      <c r="J19" s="9"/>
      <c r="K19" s="18"/>
      <c r="L19" s="17">
        <f t="shared" ref="L19" si="0">AVERAGE(E19:K19)</f>
        <v>114.76</v>
      </c>
      <c r="M19" s="15">
        <f t="shared" ref="M19" si="1" xml:space="preserve"> COUNT(E19:K19)</f>
        <v>3</v>
      </c>
      <c r="N19" s="15">
        <f t="shared" ref="N19" si="2">STDEV(E19:K19)</f>
        <v>4.133509404852008</v>
      </c>
      <c r="O19" s="15">
        <f t="shared" ref="O19" si="3">N19/L19*100</f>
        <v>3.6018729564761305</v>
      </c>
      <c r="P19" s="15" t="str">
        <f t="shared" ref="P19" si="4">IF(O19&lt;33,"ОДНОРОДНЫЕ","НЕОДНОРОДНЫЕ")</f>
        <v>ОДНОРОДНЫЕ</v>
      </c>
      <c r="Q19" s="17">
        <f t="shared" ref="Q19" si="5">D19*L19</f>
        <v>17902.560000000001</v>
      </c>
    </row>
    <row r="20" spans="1:19" s="23" customFormat="1" x14ac:dyDescent="0.25">
      <c r="A20" s="22">
        <v>2</v>
      </c>
      <c r="B20" s="8" t="s">
        <v>38</v>
      </c>
      <c r="C20" s="26" t="s">
        <v>32</v>
      </c>
      <c r="D20" s="26">
        <v>20</v>
      </c>
      <c r="E20" s="9">
        <v>449.81</v>
      </c>
      <c r="F20" s="9">
        <v>462.26</v>
      </c>
      <c r="G20" s="9">
        <v>468.52</v>
      </c>
      <c r="H20" s="9"/>
      <c r="I20" s="9"/>
      <c r="J20" s="9"/>
      <c r="K20" s="25"/>
      <c r="L20" s="24">
        <f t="shared" ref="L20:L23" si="6">AVERAGE(E20:K20)</f>
        <v>460.19666666666666</v>
      </c>
      <c r="M20" s="26">
        <f t="shared" ref="M20:M23" si="7" xml:space="preserve"> COUNT(E20:K20)</f>
        <v>3</v>
      </c>
      <c r="N20" s="26">
        <f t="shared" ref="N20:N23" si="8">STDEV(E20:K20)</f>
        <v>9.5241290065461168</v>
      </c>
      <c r="O20" s="26">
        <f t="shared" ref="O20:O23" si="9">N20/L20*100</f>
        <v>2.0695780079269261</v>
      </c>
      <c r="P20" s="26" t="str">
        <f t="shared" ref="P20:P23" si="10">IF(O20&lt;33,"ОДНОРОДНЫЕ","НЕОДНОРОДНЫЕ")</f>
        <v>ОДНОРОДНЫЕ</v>
      </c>
      <c r="Q20" s="24">
        <f t="shared" ref="Q20:Q23" si="11">D20*L20</f>
        <v>9203.9333333333325</v>
      </c>
    </row>
    <row r="21" spans="1:19" s="23" customFormat="1" x14ac:dyDescent="0.25">
      <c r="A21" s="22">
        <v>3</v>
      </c>
      <c r="B21" s="8" t="s">
        <v>39</v>
      </c>
      <c r="C21" s="26" t="s">
        <v>32</v>
      </c>
      <c r="D21" s="26">
        <v>132</v>
      </c>
      <c r="E21" s="9">
        <v>89.33</v>
      </c>
      <c r="F21" s="9">
        <v>63.11</v>
      </c>
      <c r="G21" s="9">
        <v>67.099999999999994</v>
      </c>
      <c r="H21" s="9"/>
      <c r="I21" s="9"/>
      <c r="J21" s="9"/>
      <c r="K21" s="25"/>
      <c r="L21" s="24">
        <f t="shared" si="6"/>
        <v>73.179999999999993</v>
      </c>
      <c r="M21" s="26">
        <f t="shared" si="7"/>
        <v>3</v>
      </c>
      <c r="N21" s="26">
        <f t="shared" si="8"/>
        <v>14.127876698216173</v>
      </c>
      <c r="O21" s="26">
        <f t="shared" si="9"/>
        <v>19.305652771544377</v>
      </c>
      <c r="P21" s="26" t="str">
        <f t="shared" si="10"/>
        <v>ОДНОРОДНЫЕ</v>
      </c>
      <c r="Q21" s="24">
        <f t="shared" si="11"/>
        <v>9659.7599999999984</v>
      </c>
    </row>
    <row r="22" spans="1:19" s="16" customFormat="1" x14ac:dyDescent="0.25">
      <c r="A22" s="22">
        <v>4</v>
      </c>
      <c r="B22" s="8" t="s">
        <v>40</v>
      </c>
      <c r="C22" s="26" t="s">
        <v>32</v>
      </c>
      <c r="D22" s="26">
        <v>60</v>
      </c>
      <c r="E22" s="9">
        <v>61.04</v>
      </c>
      <c r="F22" s="9">
        <v>68.61</v>
      </c>
      <c r="G22" s="9">
        <v>77.22</v>
      </c>
      <c r="H22" s="9"/>
      <c r="I22" s="9"/>
      <c r="J22" s="9"/>
      <c r="K22" s="18"/>
      <c r="L22" s="24">
        <f t="shared" si="6"/>
        <v>68.956666666666663</v>
      </c>
      <c r="M22" s="26">
        <f t="shared" si="7"/>
        <v>3</v>
      </c>
      <c r="N22" s="26">
        <f t="shared" si="8"/>
        <v>8.0955687467486381</v>
      </c>
      <c r="O22" s="26">
        <f t="shared" si="9"/>
        <v>11.740081326555767</v>
      </c>
      <c r="P22" s="26" t="str">
        <f t="shared" si="10"/>
        <v>ОДНОРОДНЫЕ</v>
      </c>
      <c r="Q22" s="24">
        <f t="shared" si="11"/>
        <v>4137.3999999999996</v>
      </c>
    </row>
    <row r="23" spans="1:19" s="16" customFormat="1" x14ac:dyDescent="0.25">
      <c r="A23" s="26">
        <v>5</v>
      </c>
      <c r="B23" s="8" t="s">
        <v>41</v>
      </c>
      <c r="C23" s="26" t="s">
        <v>32</v>
      </c>
      <c r="D23" s="26">
        <v>24</v>
      </c>
      <c r="E23" s="9">
        <v>44.14</v>
      </c>
      <c r="F23" s="9">
        <v>53.52</v>
      </c>
      <c r="G23" s="9">
        <v>55</v>
      </c>
      <c r="H23" s="9"/>
      <c r="I23" s="9"/>
      <c r="J23" s="9"/>
      <c r="K23" s="18"/>
      <c r="L23" s="24">
        <f t="shared" si="6"/>
        <v>50.886666666666663</v>
      </c>
      <c r="M23" s="26">
        <f t="shared" si="7"/>
        <v>3</v>
      </c>
      <c r="N23" s="26">
        <f t="shared" si="8"/>
        <v>5.8894595111379564</v>
      </c>
      <c r="O23" s="26">
        <f t="shared" si="9"/>
        <v>11.573679112677761</v>
      </c>
      <c r="P23" s="26" t="str">
        <f t="shared" si="10"/>
        <v>ОДНОРОДНЫЕ</v>
      </c>
      <c r="Q23" s="24">
        <f t="shared" si="11"/>
        <v>1221.28</v>
      </c>
    </row>
    <row r="24" spans="1:19" x14ac:dyDescent="0.25">
      <c r="E24" s="10"/>
      <c r="F24" s="10"/>
      <c r="G24" s="10"/>
      <c r="R24" s="6"/>
      <c r="S24" s="1"/>
    </row>
    <row r="25" spans="1:19" x14ac:dyDescent="0.25">
      <c r="A25" s="35" t="s">
        <v>18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9" x14ac:dyDescent="0.25">
      <c r="A26" s="36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9" ht="1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9" s="21" customFormat="1" x14ac:dyDescent="0.25">
      <c r="A28" s="31" t="s">
        <v>42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2"/>
      <c r="S28" s="2"/>
    </row>
    <row r="29" spans="1:19" x14ac:dyDescent="0.25">
      <c r="P29" s="6"/>
    </row>
    <row r="34" spans="16:16" x14ac:dyDescent="0.25">
      <c r="P34" s="6"/>
    </row>
  </sheetData>
  <mergeCells count="18">
    <mergeCell ref="P17:P18"/>
    <mergeCell ref="A17:A18"/>
    <mergeCell ref="G3:Q3"/>
    <mergeCell ref="B17:B18"/>
    <mergeCell ref="C17:D17"/>
    <mergeCell ref="N11:O11"/>
    <mergeCell ref="A28:Q28"/>
    <mergeCell ref="A27:Q27"/>
    <mergeCell ref="B13:P13"/>
    <mergeCell ref="A25:Q25"/>
    <mergeCell ref="A26:Q26"/>
    <mergeCell ref="Q17:Q18"/>
    <mergeCell ref="A16:B16"/>
    <mergeCell ref="C16:D16"/>
    <mergeCell ref="L17:L18"/>
    <mergeCell ref="M17:M18"/>
    <mergeCell ref="N17:N18"/>
    <mergeCell ref="O17:O18"/>
  </mergeCells>
  <conditionalFormatting sqref="P19:P23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:P23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2024-02-07T01:45:35Z</dcterms:modified>
</cp:coreProperties>
</file>