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K22" i="1" s="1"/>
  <c r="L22" i="1" s="1"/>
  <c r="I22" i="1"/>
  <c r="H22" i="1"/>
  <c r="M22" i="1" s="1"/>
  <c r="J29" i="1"/>
  <c r="I29" i="1"/>
  <c r="H29" i="1"/>
  <c r="M29" i="1" s="1"/>
  <c r="J28" i="1"/>
  <c r="I28" i="1"/>
  <c r="H28" i="1"/>
  <c r="M28" i="1" s="1"/>
  <c r="J27" i="1"/>
  <c r="I27" i="1"/>
  <c r="H27" i="1"/>
  <c r="M27" i="1" s="1"/>
  <c r="J26" i="1"/>
  <c r="I26" i="1"/>
  <c r="H26" i="1"/>
  <c r="M26" i="1" s="1"/>
  <c r="J25" i="1"/>
  <c r="K25" i="1" s="1"/>
  <c r="L25" i="1" s="1"/>
  <c r="I25" i="1"/>
  <c r="H25" i="1"/>
  <c r="M25" i="1" s="1"/>
  <c r="J24" i="1"/>
  <c r="I24" i="1"/>
  <c r="H24" i="1"/>
  <c r="M24" i="1" s="1"/>
  <c r="J23" i="1"/>
  <c r="I23" i="1"/>
  <c r="H23" i="1"/>
  <c r="M23" i="1" s="1"/>
  <c r="J21" i="1"/>
  <c r="I21" i="1"/>
  <c r="H21" i="1"/>
  <c r="M21" i="1" s="1"/>
  <c r="J40" i="1"/>
  <c r="I40" i="1"/>
  <c r="H40" i="1"/>
  <c r="M40" i="1" s="1"/>
  <c r="J39" i="1"/>
  <c r="I39" i="1"/>
  <c r="H39" i="1"/>
  <c r="M39" i="1" s="1"/>
  <c r="J38" i="1"/>
  <c r="I38" i="1"/>
  <c r="H38" i="1"/>
  <c r="M38" i="1" s="1"/>
  <c r="J37" i="1"/>
  <c r="I37" i="1"/>
  <c r="H37" i="1"/>
  <c r="M37" i="1" s="1"/>
  <c r="J36" i="1"/>
  <c r="I36" i="1"/>
  <c r="H36" i="1"/>
  <c r="M36" i="1" s="1"/>
  <c r="J35" i="1"/>
  <c r="I35" i="1"/>
  <c r="H35" i="1"/>
  <c r="M35" i="1" s="1"/>
  <c r="J34" i="1"/>
  <c r="I34" i="1"/>
  <c r="H34" i="1"/>
  <c r="M34" i="1" s="1"/>
  <c r="J33" i="1"/>
  <c r="I33" i="1"/>
  <c r="H33" i="1"/>
  <c r="M33" i="1" s="1"/>
  <c r="J32" i="1"/>
  <c r="I32" i="1"/>
  <c r="H32" i="1"/>
  <c r="M32" i="1" s="1"/>
  <c r="J31" i="1"/>
  <c r="I31" i="1"/>
  <c r="H31" i="1"/>
  <c r="M31" i="1" s="1"/>
  <c r="J30" i="1"/>
  <c r="I30" i="1"/>
  <c r="H30" i="1"/>
  <c r="M30" i="1" s="1"/>
  <c r="J46" i="1"/>
  <c r="K46" i="1" s="1"/>
  <c r="L46" i="1" s="1"/>
  <c r="I46" i="1"/>
  <c r="H46" i="1"/>
  <c r="M46" i="1" s="1"/>
  <c r="J45" i="1"/>
  <c r="I45" i="1"/>
  <c r="H45" i="1"/>
  <c r="M45" i="1" s="1"/>
  <c r="J44" i="1"/>
  <c r="I44" i="1"/>
  <c r="H44" i="1"/>
  <c r="M44" i="1" s="1"/>
  <c r="J43" i="1"/>
  <c r="I43" i="1"/>
  <c r="H43" i="1"/>
  <c r="M43" i="1" s="1"/>
  <c r="J42" i="1"/>
  <c r="I42" i="1"/>
  <c r="H42" i="1"/>
  <c r="M42" i="1" s="1"/>
  <c r="J41" i="1"/>
  <c r="I41" i="1"/>
  <c r="H41" i="1"/>
  <c r="M41" i="1" s="1"/>
  <c r="J49" i="1"/>
  <c r="I49" i="1"/>
  <c r="H49" i="1"/>
  <c r="M49" i="1" s="1"/>
  <c r="J48" i="1"/>
  <c r="I48" i="1"/>
  <c r="H48" i="1"/>
  <c r="M48" i="1" s="1"/>
  <c r="J47" i="1"/>
  <c r="I47" i="1"/>
  <c r="H47" i="1"/>
  <c r="M47" i="1" s="1"/>
  <c r="K43" i="1" l="1"/>
  <c r="L43" i="1" s="1"/>
  <c r="K29" i="1"/>
  <c r="L29" i="1" s="1"/>
  <c r="K23" i="1"/>
  <c r="L23" i="1" s="1"/>
  <c r="K35" i="1"/>
  <c r="L35" i="1" s="1"/>
  <c r="K27" i="1"/>
  <c r="L27" i="1" s="1"/>
  <c r="K49" i="1"/>
  <c r="L49" i="1" s="1"/>
  <c r="K48" i="1"/>
  <c r="L48" i="1" s="1"/>
  <c r="K47" i="1"/>
  <c r="L47" i="1" s="1"/>
  <c r="K45" i="1"/>
  <c r="L45" i="1" s="1"/>
  <c r="K44" i="1"/>
  <c r="L44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4" i="1"/>
  <c r="L34" i="1" s="1"/>
  <c r="K33" i="1"/>
  <c r="L33" i="1" s="1"/>
  <c r="K32" i="1"/>
  <c r="L32" i="1" s="1"/>
  <c r="K31" i="1"/>
  <c r="L31" i="1" s="1"/>
  <c r="K30" i="1"/>
  <c r="L30" i="1" s="1"/>
  <c r="K21" i="1"/>
  <c r="L21" i="1" s="1"/>
  <c r="K24" i="1"/>
  <c r="L24" i="1" s="1"/>
  <c r="K26" i="1"/>
  <c r="L26" i="1" s="1"/>
  <c r="K28" i="1"/>
  <c r="L28" i="1" s="1"/>
  <c r="H50" i="1"/>
  <c r="H51" i="1"/>
  <c r="H52" i="1"/>
  <c r="H53" i="1"/>
  <c r="H20" i="1"/>
  <c r="M50" i="1" l="1"/>
  <c r="I50" i="1"/>
  <c r="J50" i="1"/>
  <c r="M51" i="1"/>
  <c r="I51" i="1"/>
  <c r="J51" i="1"/>
  <c r="M52" i="1"/>
  <c r="I52" i="1"/>
  <c r="J52" i="1"/>
  <c r="K52" i="1" s="1"/>
  <c r="L52" i="1" s="1"/>
  <c r="M53" i="1"/>
  <c r="I53" i="1"/>
  <c r="J53" i="1"/>
  <c r="K53" i="1" l="1"/>
  <c r="L53" i="1" s="1"/>
  <c r="K51" i="1"/>
  <c r="L51" i="1" s="1"/>
  <c r="K50" i="1"/>
  <c r="L50" i="1" s="1"/>
  <c r="M20" i="1" l="1"/>
  <c r="I20" i="1"/>
  <c r="J20" i="1"/>
  <c r="G54" i="1"/>
  <c r="F54" i="1"/>
  <c r="E54" i="1"/>
  <c r="M54" i="1" l="1"/>
  <c r="C17" i="1" s="1"/>
  <c r="K20" i="1"/>
  <c r="L20" i="1" s="1"/>
</calcChain>
</file>

<file path=xl/sharedStrings.xml><?xml version="1.0" encoding="utf-8"?>
<sst xmlns="http://schemas.openxmlformats.org/spreadsheetml/2006/main" count="104" uniqueCount="69">
  <si>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</si>
  <si>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</si>
  <si>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</si>
  <si>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</si>
  <si>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</si>
  <si>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</si>
  <si>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</si>
  <si>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</si>
  <si>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</si>
  <si>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</si>
  <si>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</si>
  <si>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</si>
  <si>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</si>
  <si>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</si>
  <si>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</si>
  <si>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</si>
  <si>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</si>
  <si>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</si>
  <si>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</si>
  <si>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</si>
  <si>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</si>
  <si>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</si>
  <si>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</si>
  <si>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</si>
  <si>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</si>
  <si>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</si>
  <si>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</si>
  <si>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</si>
  <si>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</si>
  <si>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№ 174-24</t>
  </si>
  <si>
    <t>на поставку диагностических наборов для клинико-диагностической лаборатории</t>
  </si>
  <si>
    <t>Аланинаминотрансфераза (АЛТ), реагент</t>
  </si>
  <si>
    <t>Общая аспартатаминотрансфераза, реагент</t>
  </si>
  <si>
    <t>Общая щелочная фосфатаза (ЩФ), реагент</t>
  </si>
  <si>
    <t>Общая креатинкиназа, реагент</t>
  </si>
  <si>
    <t>Гамма-глутамилтрансфераза (ГГТ), реагент</t>
  </si>
  <si>
    <t>Общая амилаза, реагент</t>
  </si>
  <si>
    <t>Общий холестерин, реагент</t>
  </si>
  <si>
    <t>Триглицериды, реагент</t>
  </si>
  <si>
    <t>Холестерин липопротеинов высокой плотности, реагент</t>
  </si>
  <si>
    <t>Креатинин, реагент</t>
  </si>
  <si>
    <t>Мочевина/азот мочевины, реагент</t>
  </si>
  <si>
    <t>Общий билирубин, реагент</t>
  </si>
  <si>
    <t>Глюкоза, реагент</t>
  </si>
  <si>
    <t>Железо, реагент</t>
  </si>
  <si>
    <t>Ферритин, реагент</t>
  </si>
  <si>
    <t>Набор реагентов для определения трансферрина</t>
  </si>
  <si>
    <t>Общий белок, реагент</t>
  </si>
  <si>
    <t>Альбумин, реагент</t>
  </si>
  <si>
    <t>Мочевая кислота, реагент</t>
  </si>
  <si>
    <t>С-реактивный белок (СРБ), (латекс), реагент</t>
  </si>
  <si>
    <t>Ревматоидный фактор (латекс),  реагент</t>
  </si>
  <si>
    <t>Ангиотензинпревращающий фермент (ACE)</t>
  </si>
  <si>
    <t>Кальций (Ca2+), реагент</t>
  </si>
  <si>
    <t>Набор реагентов для определения неорганического фосфора</t>
  </si>
  <si>
    <t>Магний (Mg2+) ИВД, реагент</t>
  </si>
  <si>
    <t>Калибратор системный</t>
  </si>
  <si>
    <t>Сыворотка контрольная 1 уровень (CONTROLSERUM 1)</t>
  </si>
  <si>
    <t>Сыворотка контрольная 2 уровень (CONTROLSERUM 2)</t>
  </si>
  <si>
    <t>Промывочный раствор (WASH SOLUTION)</t>
  </si>
  <si>
    <t>Мультикалибратор сыв белков</t>
  </si>
  <si>
    <t>С-реактивный белок (СРБ) ИВД, калибратор</t>
  </si>
  <si>
    <t xml:space="preserve"> РФ латекс кал-р RF LATEX CALIBRATOR</t>
  </si>
  <si>
    <t>Холестерин липопротеинов высокой плотности, калибратор</t>
  </si>
  <si>
    <t>Реагент для определения фекальной панкреатической эластазы методом турбидиметрии</t>
  </si>
  <si>
    <t>КП вх. № 2327 от 24.09.2024</t>
  </si>
  <si>
    <t>КП вх. № 2328 от 24.09.2024</t>
  </si>
  <si>
    <t>КП вх. № 2329 от 24.09.2024</t>
  </si>
  <si>
    <t>Начальная (максимальная) цена договора устанавливается в размере 3 979 716,20 руб. (три миллиона девятьсот семьдесят девять тысяч семьсот шестнадцать рублей двадцать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</si>
</sst>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topLeftCell="A43" zoomScale="110" zoomScaleNormal="110" zoomScalePageLayoutView="70" workbookViewId="0">
      <selection activeCell="O52" sqref="O52:O63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10.85546875" style="14" bestFit="1" customWidth="1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42" t="s">
        <v>30</v>
      </c>
      <c r="F3" s="42"/>
      <c r="G3" s="42"/>
      <c r="H3" s="42"/>
      <c r="I3" s="42"/>
      <c r="J3" s="42"/>
      <c r="K3" s="42"/>
      <c r="L3" s="42"/>
      <c r="M3" s="42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29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6" t="s">
        <v>17</v>
      </c>
      <c r="K12" s="46"/>
      <c r="M12" s="1" t="s">
        <v>15</v>
      </c>
    </row>
    <row r="14" spans="2:13" x14ac:dyDescent="0.25">
      <c r="B14" s="46" t="s">
        <v>16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13" hidden="1" x14ac:dyDescent="0.25"/>
    <row r="17" spans="1:17" ht="54.6" customHeight="1" x14ac:dyDescent="0.25">
      <c r="A17" s="50" t="s">
        <v>11</v>
      </c>
      <c r="B17" s="51"/>
      <c r="C17" s="52">
        <f>M54</f>
        <v>3979716.1999999997</v>
      </c>
      <c r="D17" s="53"/>
      <c r="E17" s="23" t="s">
        <v>65</v>
      </c>
      <c r="F17" s="23" t="s">
        <v>66</v>
      </c>
      <c r="G17" s="23" t="s">
        <v>67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40" t="s">
        <v>0</v>
      </c>
      <c r="B18" s="40" t="s">
        <v>1</v>
      </c>
      <c r="C18" s="40" t="s">
        <v>2</v>
      </c>
      <c r="D18" s="40"/>
      <c r="E18" s="22" t="s">
        <v>25</v>
      </c>
      <c r="F18" s="22" t="s">
        <v>26</v>
      </c>
      <c r="G18" s="22" t="s">
        <v>27</v>
      </c>
      <c r="H18" s="54" t="s">
        <v>12</v>
      </c>
      <c r="I18" s="40" t="s">
        <v>8</v>
      </c>
      <c r="J18" s="40" t="s">
        <v>9</v>
      </c>
      <c r="K18" s="40" t="s">
        <v>10</v>
      </c>
      <c r="L18" s="40" t="s">
        <v>6</v>
      </c>
      <c r="M18" s="49" t="s">
        <v>7</v>
      </c>
    </row>
    <row r="19" spans="1:17" x14ac:dyDescent="0.25">
      <c r="A19" s="41"/>
      <c r="B19" s="41"/>
      <c r="C19" s="13" t="s">
        <v>3</v>
      </c>
      <c r="D19" s="13" t="s">
        <v>4</v>
      </c>
      <c r="E19" s="16" t="s">
        <v>5</v>
      </c>
      <c r="F19" s="30" t="s">
        <v>5</v>
      </c>
      <c r="G19" s="15" t="s">
        <v>5</v>
      </c>
      <c r="H19" s="55"/>
      <c r="I19" s="40"/>
      <c r="J19" s="40"/>
      <c r="K19" s="40"/>
      <c r="L19" s="40"/>
      <c r="M19" s="49"/>
    </row>
    <row r="20" spans="1:17" s="18" customFormat="1" x14ac:dyDescent="0.25">
      <c r="A20" s="4">
        <v>1</v>
      </c>
      <c r="B20" s="34" t="s">
        <v>31</v>
      </c>
      <c r="C20" s="31" t="s">
        <v>28</v>
      </c>
      <c r="D20" s="17">
        <v>6</v>
      </c>
      <c r="E20" s="35">
        <v>25355.88</v>
      </c>
      <c r="F20" s="29">
        <v>25302.61</v>
      </c>
      <c r="G20" s="19">
        <v>25110</v>
      </c>
      <c r="H20" s="19">
        <f>ROUND(AVERAGE(E20:G20),2)</f>
        <v>25256.16</v>
      </c>
      <c r="I20" s="21">
        <f t="shared" ref="I20:I49" si="0" xml:space="preserve"> COUNT(E20:G20)</f>
        <v>3</v>
      </c>
      <c r="J20" s="21">
        <f t="shared" ref="J20:J49" si="1">STDEV(E20:G20)</f>
        <v>129.3530565287634</v>
      </c>
      <c r="K20" s="21">
        <f t="shared" ref="K20:K49" si="2">J20/H20*100</f>
        <v>0.51216438496098937</v>
      </c>
      <c r="L20" s="21" t="str">
        <f t="shared" ref="L20:L49" si="3">IF(K20&lt;33,"ОДНОРОДНЫЕ","НЕОДНОРОДНЫЕ")</f>
        <v>ОДНОРОДНЫЕ</v>
      </c>
      <c r="M20" s="19">
        <f t="shared" ref="M20:M49" si="4">D20*H20</f>
        <v>151536.95999999999</v>
      </c>
      <c r="P20" s="28"/>
      <c r="Q20" s="28"/>
    </row>
    <row r="21" spans="1:17" s="32" customFormat="1" x14ac:dyDescent="0.25">
      <c r="A21" s="4">
        <v>2</v>
      </c>
      <c r="B21" s="34" t="s">
        <v>32</v>
      </c>
      <c r="C21" s="31" t="s">
        <v>28</v>
      </c>
      <c r="D21" s="17">
        <v>6</v>
      </c>
      <c r="E21" s="35">
        <v>25325.96</v>
      </c>
      <c r="F21" s="33">
        <v>25303.3</v>
      </c>
      <c r="G21" s="33">
        <v>25110</v>
      </c>
      <c r="H21" s="33">
        <f t="shared" ref="H21:H29" si="5">ROUND(AVERAGE(E21:G21),2)</f>
        <v>25246.42</v>
      </c>
      <c r="I21" s="31">
        <f t="shared" ref="I21:I29" si="6" xml:space="preserve"> COUNT(E21:G21)</f>
        <v>3</v>
      </c>
      <c r="J21" s="31">
        <f t="shared" ref="J21:J29" si="7">STDEV(E21:G21)</f>
        <v>118.68521896175568</v>
      </c>
      <c r="K21" s="31">
        <f t="shared" ref="K21:K29" si="8">J21/H21*100</f>
        <v>0.47010712394769516</v>
      </c>
      <c r="L21" s="31" t="str">
        <f t="shared" ref="L21:L29" si="9">IF(K21&lt;33,"ОДНОРОДНЫЕ","НЕОДНОРОДНЫЕ")</f>
        <v>ОДНОРОДНЫЕ</v>
      </c>
      <c r="M21" s="33">
        <f t="shared" ref="M21:M29" si="10">D21*H21</f>
        <v>151478.51999999999</v>
      </c>
      <c r="O21" s="39"/>
    </row>
    <row r="22" spans="1:17" s="32" customFormat="1" x14ac:dyDescent="0.25">
      <c r="A22" s="4">
        <v>3</v>
      </c>
      <c r="B22" s="34" t="s">
        <v>33</v>
      </c>
      <c r="C22" s="31" t="s">
        <v>28</v>
      </c>
      <c r="D22" s="17">
        <v>2</v>
      </c>
      <c r="E22" s="35">
        <v>17700.759999999998</v>
      </c>
      <c r="F22" s="33">
        <v>17693.75</v>
      </c>
      <c r="G22" s="33">
        <v>17540</v>
      </c>
      <c r="H22" s="33">
        <f t="shared" ref="H22" si="11">ROUND(AVERAGE(E22:G22),2)</f>
        <v>17644.84</v>
      </c>
      <c r="I22" s="31">
        <f t="shared" ref="I22" si="12" xml:space="preserve"> COUNT(E22:G22)</f>
        <v>3</v>
      </c>
      <c r="J22" s="31">
        <f t="shared" ref="J22" si="13">STDEV(E22:G22)</f>
        <v>90.858846753264729</v>
      </c>
      <c r="K22" s="31">
        <f t="shared" ref="K22" si="14">J22/H22*100</f>
        <v>0.5149315423277554</v>
      </c>
      <c r="L22" s="31" t="str">
        <f t="shared" ref="L22" si="15">IF(K22&lt;33,"ОДНОРОДНЫЕ","НЕОДНОРОДНЫЕ")</f>
        <v>ОДНОРОДНЫЕ</v>
      </c>
      <c r="M22" s="33">
        <f t="shared" ref="M22" si="16">D22*H22</f>
        <v>35289.68</v>
      </c>
      <c r="O22" s="39"/>
    </row>
    <row r="23" spans="1:17" s="32" customFormat="1" x14ac:dyDescent="0.25">
      <c r="A23" s="4">
        <v>4</v>
      </c>
      <c r="B23" s="34" t="s">
        <v>34</v>
      </c>
      <c r="C23" s="31" t="s">
        <v>28</v>
      </c>
      <c r="D23" s="17">
        <v>1</v>
      </c>
      <c r="E23" s="35">
        <v>60616.05</v>
      </c>
      <c r="F23" s="33">
        <v>60526.06</v>
      </c>
      <c r="G23" s="33">
        <v>60030</v>
      </c>
      <c r="H23" s="33">
        <f t="shared" si="5"/>
        <v>60390.7</v>
      </c>
      <c r="I23" s="31">
        <f t="shared" si="6"/>
        <v>3</v>
      </c>
      <c r="J23" s="31">
        <f t="shared" si="7"/>
        <v>315.60215625583692</v>
      </c>
      <c r="K23" s="31">
        <f t="shared" si="8"/>
        <v>0.52260059289896776</v>
      </c>
      <c r="L23" s="31" t="str">
        <f t="shared" si="9"/>
        <v>ОДНОРОДНЫЕ</v>
      </c>
      <c r="M23" s="33">
        <f t="shared" si="10"/>
        <v>60390.7</v>
      </c>
      <c r="O23" s="39"/>
    </row>
    <row r="24" spans="1:17" s="32" customFormat="1" x14ac:dyDescent="0.25">
      <c r="A24" s="4">
        <v>5</v>
      </c>
      <c r="B24" s="34" t="s">
        <v>35</v>
      </c>
      <c r="C24" s="31" t="s">
        <v>28</v>
      </c>
      <c r="D24" s="17">
        <v>1</v>
      </c>
      <c r="E24" s="35">
        <v>33968.11</v>
      </c>
      <c r="F24" s="33">
        <v>33937.32</v>
      </c>
      <c r="G24" s="33">
        <v>33670</v>
      </c>
      <c r="H24" s="33">
        <f t="shared" si="5"/>
        <v>33858.480000000003</v>
      </c>
      <c r="I24" s="31">
        <f t="shared" si="6"/>
        <v>3</v>
      </c>
      <c r="J24" s="31">
        <f t="shared" si="7"/>
        <v>163.9499814984234</v>
      </c>
      <c r="K24" s="31">
        <f t="shared" si="8"/>
        <v>0.48422132800534279</v>
      </c>
      <c r="L24" s="31" t="str">
        <f t="shared" si="9"/>
        <v>ОДНОРОДНЫЕ</v>
      </c>
      <c r="M24" s="33">
        <f t="shared" si="10"/>
        <v>33858.480000000003</v>
      </c>
      <c r="O24" s="39"/>
    </row>
    <row r="25" spans="1:17" s="32" customFormat="1" x14ac:dyDescent="0.25">
      <c r="A25" s="4">
        <v>6</v>
      </c>
      <c r="B25" s="34" t="s">
        <v>36</v>
      </c>
      <c r="C25" s="31" t="s">
        <v>28</v>
      </c>
      <c r="D25" s="17">
        <v>2</v>
      </c>
      <c r="E25" s="35">
        <v>60886.54</v>
      </c>
      <c r="F25" s="33">
        <v>60854.52</v>
      </c>
      <c r="G25" s="33">
        <v>60370</v>
      </c>
      <c r="H25" s="33">
        <f t="shared" si="5"/>
        <v>60703.69</v>
      </c>
      <c r="I25" s="31">
        <f t="shared" si="6"/>
        <v>3</v>
      </c>
      <c r="J25" s="31">
        <f t="shared" si="7"/>
        <v>289.42427979237164</v>
      </c>
      <c r="K25" s="31">
        <f t="shared" si="8"/>
        <v>0.47678202065207509</v>
      </c>
      <c r="L25" s="31" t="str">
        <f t="shared" si="9"/>
        <v>ОДНОРОДНЫЕ</v>
      </c>
      <c r="M25" s="33">
        <f t="shared" si="10"/>
        <v>121407.38</v>
      </c>
      <c r="O25" s="39"/>
    </row>
    <row r="26" spans="1:17" s="32" customFormat="1" x14ac:dyDescent="0.25">
      <c r="A26" s="4">
        <v>7</v>
      </c>
      <c r="B26" s="34" t="s">
        <v>37</v>
      </c>
      <c r="C26" s="31" t="s">
        <v>28</v>
      </c>
      <c r="D26" s="17">
        <v>3</v>
      </c>
      <c r="E26" s="35">
        <v>57909.279999999999</v>
      </c>
      <c r="F26" s="33">
        <v>57852.95</v>
      </c>
      <c r="G26" s="33">
        <v>57400</v>
      </c>
      <c r="H26" s="33">
        <f t="shared" si="5"/>
        <v>57720.74</v>
      </c>
      <c r="I26" s="31">
        <f t="shared" si="6"/>
        <v>3</v>
      </c>
      <c r="J26" s="31">
        <f t="shared" si="7"/>
        <v>279.19613470342443</v>
      </c>
      <c r="K26" s="31">
        <f t="shared" si="8"/>
        <v>0.48370158577908817</v>
      </c>
      <c r="L26" s="31" t="str">
        <f t="shared" si="9"/>
        <v>ОДНОРОДНЫЕ</v>
      </c>
      <c r="M26" s="33">
        <f t="shared" si="10"/>
        <v>173162.22</v>
      </c>
      <c r="O26" s="39"/>
    </row>
    <row r="27" spans="1:17" s="32" customFormat="1" x14ac:dyDescent="0.25">
      <c r="A27" s="4">
        <v>8</v>
      </c>
      <c r="B27" s="34" t="s">
        <v>38</v>
      </c>
      <c r="C27" s="31" t="s">
        <v>28</v>
      </c>
      <c r="D27" s="17">
        <v>2</v>
      </c>
      <c r="E27" s="35">
        <v>58382.94</v>
      </c>
      <c r="F27" s="33">
        <v>58372.85</v>
      </c>
      <c r="G27" s="33">
        <v>57900</v>
      </c>
      <c r="H27" s="33">
        <f t="shared" si="5"/>
        <v>58218.6</v>
      </c>
      <c r="I27" s="31">
        <f t="shared" si="6"/>
        <v>3</v>
      </c>
      <c r="J27" s="31">
        <f t="shared" si="7"/>
        <v>275.95892635197271</v>
      </c>
      <c r="K27" s="31">
        <f t="shared" si="8"/>
        <v>0.47400474479285437</v>
      </c>
      <c r="L27" s="31" t="str">
        <f t="shared" si="9"/>
        <v>ОДНОРОДНЫЕ</v>
      </c>
      <c r="M27" s="33">
        <f t="shared" si="10"/>
        <v>116437.2</v>
      </c>
      <c r="O27" s="39"/>
    </row>
    <row r="28" spans="1:17" s="32" customFormat="1" ht="30" x14ac:dyDescent="0.25">
      <c r="A28" s="4">
        <v>9</v>
      </c>
      <c r="B28" s="34" t="s">
        <v>39</v>
      </c>
      <c r="C28" s="31" t="s">
        <v>28</v>
      </c>
      <c r="D28" s="17">
        <v>6</v>
      </c>
      <c r="E28" s="35">
        <v>88931.7</v>
      </c>
      <c r="F28" s="33">
        <v>88891.38</v>
      </c>
      <c r="G28" s="33">
        <v>88200</v>
      </c>
      <c r="H28" s="33">
        <f t="shared" si="5"/>
        <v>88674.36</v>
      </c>
      <c r="I28" s="31">
        <f t="shared" si="6"/>
        <v>3</v>
      </c>
      <c r="J28" s="31">
        <f t="shared" si="7"/>
        <v>411.30217942529833</v>
      </c>
      <c r="K28" s="31">
        <f t="shared" si="8"/>
        <v>0.46383439296917206</v>
      </c>
      <c r="L28" s="31" t="str">
        <f t="shared" si="9"/>
        <v>ОДНОРОДНЫЕ</v>
      </c>
      <c r="M28" s="33">
        <f t="shared" si="10"/>
        <v>532046.16</v>
      </c>
      <c r="O28" s="39"/>
    </row>
    <row r="29" spans="1:17" s="32" customFormat="1" x14ac:dyDescent="0.25">
      <c r="A29" s="4">
        <v>10</v>
      </c>
      <c r="B29" s="34" t="s">
        <v>40</v>
      </c>
      <c r="C29" s="31" t="s">
        <v>28</v>
      </c>
      <c r="D29" s="17">
        <v>8</v>
      </c>
      <c r="E29" s="35">
        <v>12926.98</v>
      </c>
      <c r="F29" s="33">
        <v>12902.76</v>
      </c>
      <c r="G29" s="33">
        <v>12800</v>
      </c>
      <c r="H29" s="33">
        <f t="shared" si="5"/>
        <v>12876.58</v>
      </c>
      <c r="I29" s="31">
        <f t="shared" si="6"/>
        <v>3</v>
      </c>
      <c r="J29" s="31">
        <f t="shared" si="7"/>
        <v>67.416796126781222</v>
      </c>
      <c r="K29" s="31">
        <f t="shared" si="8"/>
        <v>0.5235613503490929</v>
      </c>
      <c r="L29" s="31" t="str">
        <f t="shared" si="9"/>
        <v>ОДНОРОДНЫЕ</v>
      </c>
      <c r="M29" s="33">
        <f t="shared" si="10"/>
        <v>103012.64</v>
      </c>
      <c r="O29" s="39"/>
    </row>
    <row r="30" spans="1:17" s="32" customFormat="1" x14ac:dyDescent="0.25">
      <c r="A30" s="4">
        <v>11</v>
      </c>
      <c r="B30" s="34" t="s">
        <v>41</v>
      </c>
      <c r="C30" s="31" t="s">
        <v>28</v>
      </c>
      <c r="D30" s="17">
        <v>4</v>
      </c>
      <c r="E30" s="35">
        <v>28973.56</v>
      </c>
      <c r="F30" s="33">
        <v>28920.27</v>
      </c>
      <c r="G30" s="33">
        <v>28700</v>
      </c>
      <c r="H30" s="33">
        <f t="shared" ref="H30:H40" si="17">ROUND(AVERAGE(E30:G30),2)</f>
        <v>28864.61</v>
      </c>
      <c r="I30" s="31">
        <f t="shared" si="0"/>
        <v>3</v>
      </c>
      <c r="J30" s="31">
        <f t="shared" si="1"/>
        <v>145.02515333555129</v>
      </c>
      <c r="K30" s="31">
        <f t="shared" si="2"/>
        <v>0.50243240194671368</v>
      </c>
      <c r="L30" s="31" t="str">
        <f t="shared" si="3"/>
        <v>ОДНОРОДНЫЕ</v>
      </c>
      <c r="M30" s="33">
        <f t="shared" si="4"/>
        <v>115458.44</v>
      </c>
      <c r="O30" s="39"/>
    </row>
    <row r="31" spans="1:17" s="32" customFormat="1" x14ac:dyDescent="0.25">
      <c r="A31" s="4">
        <v>12</v>
      </c>
      <c r="B31" s="34" t="s">
        <v>42</v>
      </c>
      <c r="C31" s="31" t="s">
        <v>28</v>
      </c>
      <c r="D31" s="17">
        <v>2</v>
      </c>
      <c r="E31" s="35">
        <v>54184.13</v>
      </c>
      <c r="F31" s="33">
        <v>54131.99</v>
      </c>
      <c r="G31" s="33">
        <v>53800</v>
      </c>
      <c r="H31" s="33">
        <f t="shared" si="17"/>
        <v>54038.71</v>
      </c>
      <c r="I31" s="31">
        <f t="shared" si="0"/>
        <v>3</v>
      </c>
      <c r="J31" s="31">
        <f t="shared" si="1"/>
        <v>208.36338313948727</v>
      </c>
      <c r="K31" s="31">
        <f t="shared" si="2"/>
        <v>0.38558171196071717</v>
      </c>
      <c r="L31" s="31" t="str">
        <f t="shared" si="3"/>
        <v>ОДНОРОДНЫЕ</v>
      </c>
      <c r="M31" s="33">
        <f t="shared" si="4"/>
        <v>108077.42</v>
      </c>
      <c r="O31" s="39"/>
    </row>
    <row r="32" spans="1:17" s="32" customFormat="1" x14ac:dyDescent="0.25">
      <c r="A32" s="4">
        <v>13</v>
      </c>
      <c r="B32" s="34" t="s">
        <v>43</v>
      </c>
      <c r="C32" s="31" t="s">
        <v>28</v>
      </c>
      <c r="D32" s="17">
        <v>5</v>
      </c>
      <c r="E32" s="35">
        <v>50688.33</v>
      </c>
      <c r="F32" s="33">
        <v>50611.74</v>
      </c>
      <c r="G32" s="33">
        <v>50250</v>
      </c>
      <c r="H32" s="33">
        <f t="shared" si="17"/>
        <v>50516.69</v>
      </c>
      <c r="I32" s="31">
        <f t="shared" si="0"/>
        <v>3</v>
      </c>
      <c r="J32" s="31">
        <f t="shared" si="1"/>
        <v>234.11359230083184</v>
      </c>
      <c r="K32" s="31">
        <f t="shared" si="2"/>
        <v>0.46343810788242823</v>
      </c>
      <c r="L32" s="31" t="str">
        <f t="shared" si="3"/>
        <v>ОДНОРОДНЫЕ</v>
      </c>
      <c r="M32" s="33">
        <f t="shared" si="4"/>
        <v>252583.45</v>
      </c>
      <c r="O32" s="39"/>
    </row>
    <row r="33" spans="1:15" s="32" customFormat="1" x14ac:dyDescent="0.25">
      <c r="A33" s="4">
        <v>14</v>
      </c>
      <c r="B33" s="34" t="s">
        <v>44</v>
      </c>
      <c r="C33" s="31" t="s">
        <v>28</v>
      </c>
      <c r="D33" s="17">
        <v>2</v>
      </c>
      <c r="E33" s="35">
        <v>49427.51</v>
      </c>
      <c r="F33" s="33">
        <v>49370</v>
      </c>
      <c r="G33" s="33">
        <v>49000</v>
      </c>
      <c r="H33" s="33">
        <f t="shared" si="17"/>
        <v>49265.84</v>
      </c>
      <c r="I33" s="31">
        <f t="shared" si="0"/>
        <v>3</v>
      </c>
      <c r="J33" s="31">
        <f t="shared" si="1"/>
        <v>232.01012916106413</v>
      </c>
      <c r="K33" s="31">
        <f t="shared" si="2"/>
        <v>0.47093509247191184</v>
      </c>
      <c r="L33" s="31" t="str">
        <f t="shared" si="3"/>
        <v>ОДНОРОДНЫЕ</v>
      </c>
      <c r="M33" s="33">
        <f t="shared" si="4"/>
        <v>98531.68</v>
      </c>
      <c r="O33" s="39"/>
    </row>
    <row r="34" spans="1:15" s="32" customFormat="1" x14ac:dyDescent="0.25">
      <c r="A34" s="4">
        <v>15</v>
      </c>
      <c r="B34" s="34" t="s">
        <v>45</v>
      </c>
      <c r="C34" s="31" t="s">
        <v>28</v>
      </c>
      <c r="D34" s="17">
        <v>2</v>
      </c>
      <c r="E34" s="35">
        <v>180922.06</v>
      </c>
      <c r="F34" s="33">
        <v>180589.88</v>
      </c>
      <c r="G34" s="33">
        <v>179230</v>
      </c>
      <c r="H34" s="33">
        <f t="shared" si="17"/>
        <v>180247.31</v>
      </c>
      <c r="I34" s="31">
        <f t="shared" si="0"/>
        <v>3</v>
      </c>
      <c r="J34" s="31">
        <f t="shared" si="1"/>
        <v>896.53817639481099</v>
      </c>
      <c r="K34" s="31">
        <f t="shared" si="2"/>
        <v>0.49739337380114634</v>
      </c>
      <c r="L34" s="31" t="str">
        <f t="shared" si="3"/>
        <v>ОДНОРОДНЫЕ</v>
      </c>
      <c r="M34" s="33">
        <f t="shared" si="4"/>
        <v>360494.62</v>
      </c>
      <c r="O34" s="39"/>
    </row>
    <row r="35" spans="1:15" s="32" customFormat="1" ht="30" x14ac:dyDescent="0.25">
      <c r="A35" s="4">
        <v>16</v>
      </c>
      <c r="B35" s="34" t="s">
        <v>46</v>
      </c>
      <c r="C35" s="31" t="s">
        <v>28</v>
      </c>
      <c r="D35" s="17">
        <v>2</v>
      </c>
      <c r="E35" s="35">
        <v>118419.18</v>
      </c>
      <c r="F35" s="33">
        <v>118257.9</v>
      </c>
      <c r="G35" s="33">
        <v>117300</v>
      </c>
      <c r="H35" s="33">
        <f t="shared" si="17"/>
        <v>117992.36</v>
      </c>
      <c r="I35" s="31">
        <f t="shared" si="0"/>
        <v>3</v>
      </c>
      <c r="J35" s="31">
        <f t="shared" si="1"/>
        <v>604.99965851229661</v>
      </c>
      <c r="K35" s="31">
        <f t="shared" si="2"/>
        <v>0.51274477306182931</v>
      </c>
      <c r="L35" s="31" t="str">
        <f t="shared" si="3"/>
        <v>ОДНОРОДНЫЕ</v>
      </c>
      <c r="M35" s="33">
        <f t="shared" si="4"/>
        <v>235984.72</v>
      </c>
      <c r="O35" s="39"/>
    </row>
    <row r="36" spans="1:15" s="32" customFormat="1" x14ac:dyDescent="0.25">
      <c r="A36" s="4">
        <v>17</v>
      </c>
      <c r="B36" s="34" t="s">
        <v>47</v>
      </c>
      <c r="C36" s="31" t="s">
        <v>28</v>
      </c>
      <c r="D36" s="17">
        <v>6</v>
      </c>
      <c r="E36" s="35">
        <v>8875.02</v>
      </c>
      <c r="F36" s="33">
        <v>8875.61</v>
      </c>
      <c r="G36" s="33">
        <v>8795</v>
      </c>
      <c r="H36" s="33">
        <f t="shared" si="17"/>
        <v>8848.5400000000009</v>
      </c>
      <c r="I36" s="31">
        <f t="shared" ref="I36:I40" si="18" xml:space="preserve"> COUNT(E36:G36)</f>
        <v>3</v>
      </c>
      <c r="J36" s="31">
        <f t="shared" ref="J36:J40" si="19">STDEV(E36:G36)</f>
        <v>46.370825238865017</v>
      </c>
      <c r="K36" s="31">
        <f t="shared" ref="K36:K40" si="20">J36/H36*100</f>
        <v>0.52405058053492448</v>
      </c>
      <c r="L36" s="31" t="str">
        <f t="shared" ref="L36:L40" si="21">IF(K36&lt;33,"ОДНОРОДНЫЕ","НЕОДНОРОДНЫЕ")</f>
        <v>ОДНОРОДНЫЕ</v>
      </c>
      <c r="M36" s="33">
        <f t="shared" ref="M36:M40" si="22">D36*H36</f>
        <v>53091.240000000005</v>
      </c>
      <c r="O36" s="39"/>
    </row>
    <row r="37" spans="1:15" s="32" customFormat="1" x14ac:dyDescent="0.25">
      <c r="A37" s="4">
        <v>18</v>
      </c>
      <c r="B37" s="34" t="s">
        <v>48</v>
      </c>
      <c r="C37" s="31" t="s">
        <v>28</v>
      </c>
      <c r="D37" s="17">
        <v>1</v>
      </c>
      <c r="E37" s="35">
        <v>8255.17</v>
      </c>
      <c r="F37" s="33">
        <v>8248.08</v>
      </c>
      <c r="G37" s="33">
        <v>8180</v>
      </c>
      <c r="H37" s="33">
        <f t="shared" si="17"/>
        <v>8227.75</v>
      </c>
      <c r="I37" s="31">
        <f t="shared" si="18"/>
        <v>3</v>
      </c>
      <c r="J37" s="31">
        <f t="shared" si="19"/>
        <v>41.50438410577852</v>
      </c>
      <c r="K37" s="31">
        <f t="shared" si="20"/>
        <v>0.50444391365535557</v>
      </c>
      <c r="L37" s="31" t="str">
        <f t="shared" si="21"/>
        <v>ОДНОРОДНЫЕ</v>
      </c>
      <c r="M37" s="33">
        <f t="shared" si="22"/>
        <v>8227.75</v>
      </c>
      <c r="O37" s="39"/>
    </row>
    <row r="38" spans="1:15" s="32" customFormat="1" x14ac:dyDescent="0.25">
      <c r="A38" s="4">
        <v>19</v>
      </c>
      <c r="B38" s="34" t="s">
        <v>49</v>
      </c>
      <c r="C38" s="31" t="s">
        <v>28</v>
      </c>
      <c r="D38" s="17">
        <v>3</v>
      </c>
      <c r="E38" s="35">
        <v>43653.39</v>
      </c>
      <c r="F38" s="33">
        <v>43626.7</v>
      </c>
      <c r="G38" s="33">
        <v>43271</v>
      </c>
      <c r="H38" s="33">
        <f t="shared" si="17"/>
        <v>43517.03</v>
      </c>
      <c r="I38" s="31">
        <f t="shared" si="18"/>
        <v>3</v>
      </c>
      <c r="J38" s="31">
        <f t="shared" si="19"/>
        <v>213.48573652588502</v>
      </c>
      <c r="K38" s="31">
        <f t="shared" si="20"/>
        <v>0.49057974895319151</v>
      </c>
      <c r="L38" s="31" t="str">
        <f t="shared" si="21"/>
        <v>ОДНОРОДНЫЕ</v>
      </c>
      <c r="M38" s="33">
        <f t="shared" si="22"/>
        <v>130551.09</v>
      </c>
      <c r="O38" s="39"/>
    </row>
    <row r="39" spans="1:15" s="32" customFormat="1" x14ac:dyDescent="0.25">
      <c r="A39" s="4">
        <v>20</v>
      </c>
      <c r="B39" s="34" t="s">
        <v>50</v>
      </c>
      <c r="C39" s="31" t="s">
        <v>28</v>
      </c>
      <c r="D39" s="17">
        <v>2</v>
      </c>
      <c r="E39" s="35">
        <v>123372.7</v>
      </c>
      <c r="F39" s="33">
        <v>123274.32</v>
      </c>
      <c r="G39" s="33">
        <v>99340</v>
      </c>
      <c r="H39" s="33">
        <f t="shared" si="17"/>
        <v>115329.01</v>
      </c>
      <c r="I39" s="31">
        <f t="shared" si="18"/>
        <v>3</v>
      </c>
      <c r="J39" s="31">
        <f t="shared" si="19"/>
        <v>13846.973326186968</v>
      </c>
      <c r="K39" s="31">
        <f t="shared" si="20"/>
        <v>12.006496306685516</v>
      </c>
      <c r="L39" s="31" t="str">
        <f t="shared" si="21"/>
        <v>ОДНОРОДНЫЕ</v>
      </c>
      <c r="M39" s="33">
        <f t="shared" si="22"/>
        <v>230658.02</v>
      </c>
      <c r="O39" s="39"/>
    </row>
    <row r="40" spans="1:15" s="32" customFormat="1" x14ac:dyDescent="0.25">
      <c r="A40" s="4">
        <v>21</v>
      </c>
      <c r="B40" s="34" t="s">
        <v>51</v>
      </c>
      <c r="C40" s="31" t="s">
        <v>28</v>
      </c>
      <c r="D40" s="17">
        <v>2</v>
      </c>
      <c r="E40" s="35">
        <v>77743.490000000005</v>
      </c>
      <c r="F40" s="33">
        <v>77596.03</v>
      </c>
      <c r="G40" s="33">
        <v>77005</v>
      </c>
      <c r="H40" s="33">
        <f t="shared" si="17"/>
        <v>77448.17</v>
      </c>
      <c r="I40" s="31">
        <f t="shared" si="18"/>
        <v>3</v>
      </c>
      <c r="J40" s="31">
        <f t="shared" si="19"/>
        <v>390.81717648196417</v>
      </c>
      <c r="K40" s="31">
        <f t="shared" si="20"/>
        <v>0.50461770301604825</v>
      </c>
      <c r="L40" s="31" t="str">
        <f t="shared" si="21"/>
        <v>ОДНОРОДНЫЕ</v>
      </c>
      <c r="M40" s="33">
        <f t="shared" si="22"/>
        <v>154896.34</v>
      </c>
      <c r="O40" s="39"/>
    </row>
    <row r="41" spans="1:15" s="32" customFormat="1" x14ac:dyDescent="0.25">
      <c r="A41" s="4">
        <v>22</v>
      </c>
      <c r="B41" s="34" t="s">
        <v>52</v>
      </c>
      <c r="C41" s="31" t="s">
        <v>28</v>
      </c>
      <c r="D41" s="17">
        <v>1</v>
      </c>
      <c r="E41" s="35">
        <v>59545.2</v>
      </c>
      <c r="F41" s="33">
        <v>59490.28</v>
      </c>
      <c r="G41" s="33">
        <v>59020</v>
      </c>
      <c r="H41" s="33">
        <f t="shared" ref="H41:H46" si="23">ROUND(AVERAGE(E41:G41),2)</f>
        <v>59351.83</v>
      </c>
      <c r="I41" s="31">
        <f t="shared" ref="I41:I46" si="24" xml:space="preserve"> COUNT(E41:G41)</f>
        <v>3</v>
      </c>
      <c r="J41" s="31">
        <f t="shared" ref="J41:J46" si="25">STDEV(E41:G41)</f>
        <v>288.67932751295615</v>
      </c>
      <c r="K41" s="31">
        <f t="shared" ref="K41:K46" si="26">J41/H41*100</f>
        <v>0.48638656552452747</v>
      </c>
      <c r="L41" s="31" t="str">
        <f t="shared" ref="L41:L46" si="27">IF(K41&lt;33,"ОДНОРОДНЫЕ","НЕОДНОРОДНЫЕ")</f>
        <v>ОДНОРОДНЫЕ</v>
      </c>
      <c r="M41" s="33">
        <f t="shared" ref="M41:M46" si="28">D41*H41</f>
        <v>59351.83</v>
      </c>
      <c r="O41" s="39"/>
    </row>
    <row r="42" spans="1:15" s="32" customFormat="1" x14ac:dyDescent="0.25">
      <c r="A42" s="4">
        <v>23</v>
      </c>
      <c r="B42" s="34" t="s">
        <v>53</v>
      </c>
      <c r="C42" s="31" t="s">
        <v>28</v>
      </c>
      <c r="D42" s="17">
        <v>2</v>
      </c>
      <c r="E42" s="35">
        <v>32332.52</v>
      </c>
      <c r="F42" s="33">
        <v>32300.54</v>
      </c>
      <c r="G42" s="33">
        <v>32045</v>
      </c>
      <c r="H42" s="33">
        <f t="shared" si="23"/>
        <v>32226.02</v>
      </c>
      <c r="I42" s="31">
        <f t="shared" si="24"/>
        <v>3</v>
      </c>
      <c r="J42" s="31">
        <f t="shared" si="25"/>
        <v>157.58128188335095</v>
      </c>
      <c r="K42" s="31">
        <f t="shared" si="26"/>
        <v>0.48898772446411615</v>
      </c>
      <c r="L42" s="31" t="str">
        <f t="shared" si="27"/>
        <v>ОДНОРОДНЫЕ</v>
      </c>
      <c r="M42" s="33">
        <f t="shared" si="28"/>
        <v>64452.04</v>
      </c>
      <c r="O42" s="39"/>
    </row>
    <row r="43" spans="1:15" s="32" customFormat="1" ht="30" x14ac:dyDescent="0.25">
      <c r="A43" s="4">
        <v>24</v>
      </c>
      <c r="B43" s="34" t="s">
        <v>54</v>
      </c>
      <c r="C43" s="31" t="s">
        <v>28</v>
      </c>
      <c r="D43" s="17">
        <v>2</v>
      </c>
      <c r="E43" s="35">
        <v>15215.97</v>
      </c>
      <c r="F43" s="33">
        <v>15193.63</v>
      </c>
      <c r="G43" s="33">
        <v>15075</v>
      </c>
      <c r="H43" s="33">
        <f t="shared" si="23"/>
        <v>15161.53</v>
      </c>
      <c r="I43" s="31">
        <f t="shared" si="24"/>
        <v>3</v>
      </c>
      <c r="J43" s="31">
        <f t="shared" si="25"/>
        <v>75.767949908475629</v>
      </c>
      <c r="K43" s="31">
        <f t="shared" si="26"/>
        <v>0.49973815247191827</v>
      </c>
      <c r="L43" s="31" t="str">
        <f t="shared" si="27"/>
        <v>ОДНОРОДНЫЕ</v>
      </c>
      <c r="M43" s="33">
        <f t="shared" si="28"/>
        <v>30323.06</v>
      </c>
      <c r="O43" s="39"/>
    </row>
    <row r="44" spans="1:15" s="32" customFormat="1" x14ac:dyDescent="0.25">
      <c r="A44" s="4">
        <v>25</v>
      </c>
      <c r="B44" s="34" t="s">
        <v>55</v>
      </c>
      <c r="C44" s="31" t="s">
        <v>28</v>
      </c>
      <c r="D44" s="17">
        <v>3</v>
      </c>
      <c r="E44" s="35">
        <v>14209.58</v>
      </c>
      <c r="F44" s="33">
        <v>14187.75</v>
      </c>
      <c r="G44" s="33">
        <v>14075</v>
      </c>
      <c r="H44" s="33">
        <f t="shared" si="23"/>
        <v>14157.44</v>
      </c>
      <c r="I44" s="31">
        <f t="shared" si="24"/>
        <v>3</v>
      </c>
      <c r="J44" s="31">
        <f t="shared" si="25"/>
        <v>72.227519916811005</v>
      </c>
      <c r="K44" s="31">
        <f t="shared" si="26"/>
        <v>0.51017359011806518</v>
      </c>
      <c r="L44" s="31" t="str">
        <f t="shared" si="27"/>
        <v>ОДНОРОДНЫЕ</v>
      </c>
      <c r="M44" s="33">
        <f t="shared" si="28"/>
        <v>42472.32</v>
      </c>
      <c r="O44" s="39"/>
    </row>
    <row r="45" spans="1:15" s="32" customFormat="1" x14ac:dyDescent="0.25">
      <c r="A45" s="4">
        <v>26</v>
      </c>
      <c r="B45" s="34" t="s">
        <v>56</v>
      </c>
      <c r="C45" s="31" t="s">
        <v>28</v>
      </c>
      <c r="D45" s="17">
        <v>1</v>
      </c>
      <c r="E45" s="35">
        <v>57272.05</v>
      </c>
      <c r="F45" s="33">
        <v>57208.55</v>
      </c>
      <c r="G45" s="33">
        <v>56765</v>
      </c>
      <c r="H45" s="33">
        <f t="shared" si="23"/>
        <v>57081.87</v>
      </c>
      <c r="I45" s="31">
        <f t="shared" si="24"/>
        <v>3</v>
      </c>
      <c r="J45" s="31">
        <f t="shared" si="25"/>
        <v>276.24522771141994</v>
      </c>
      <c r="K45" s="31">
        <f t="shared" si="26"/>
        <v>0.48394565159028591</v>
      </c>
      <c r="L45" s="31" t="str">
        <f t="shared" si="27"/>
        <v>ОДНОРОДНЫЕ</v>
      </c>
      <c r="M45" s="33">
        <f t="shared" si="28"/>
        <v>57081.87</v>
      </c>
      <c r="O45" s="39"/>
    </row>
    <row r="46" spans="1:15" s="32" customFormat="1" ht="30" x14ac:dyDescent="0.25">
      <c r="A46" s="4">
        <v>27</v>
      </c>
      <c r="B46" s="34" t="s">
        <v>57</v>
      </c>
      <c r="C46" s="31" t="s">
        <v>28</v>
      </c>
      <c r="D46" s="17">
        <v>1</v>
      </c>
      <c r="E46" s="35">
        <v>54020.78</v>
      </c>
      <c r="F46" s="33">
        <v>53967.73</v>
      </c>
      <c r="G46" s="33">
        <v>53530</v>
      </c>
      <c r="H46" s="33">
        <f t="shared" si="23"/>
        <v>53839.5</v>
      </c>
      <c r="I46" s="31">
        <f t="shared" si="24"/>
        <v>3</v>
      </c>
      <c r="J46" s="31">
        <f t="shared" si="25"/>
        <v>269.34700784180529</v>
      </c>
      <c r="K46" s="31">
        <f t="shared" si="26"/>
        <v>0.50027769173525993</v>
      </c>
      <c r="L46" s="31" t="str">
        <f t="shared" si="27"/>
        <v>ОДНОРОДНЫЕ</v>
      </c>
      <c r="M46" s="33">
        <f t="shared" si="28"/>
        <v>53839.5</v>
      </c>
      <c r="O46" s="39"/>
    </row>
    <row r="47" spans="1:15" s="32" customFormat="1" ht="30" x14ac:dyDescent="0.25">
      <c r="A47" s="4">
        <v>28</v>
      </c>
      <c r="B47" s="34" t="s">
        <v>58</v>
      </c>
      <c r="C47" s="31" t="s">
        <v>28</v>
      </c>
      <c r="D47" s="17">
        <v>1</v>
      </c>
      <c r="E47" s="35">
        <v>60015.78</v>
      </c>
      <c r="F47" s="33">
        <v>59968.09</v>
      </c>
      <c r="G47" s="33">
        <v>59500</v>
      </c>
      <c r="H47" s="33">
        <f t="shared" ref="H47:H49" si="29">ROUND(AVERAGE(E47:G47),2)</f>
        <v>59827.96</v>
      </c>
      <c r="I47" s="31">
        <f t="shared" si="0"/>
        <v>3</v>
      </c>
      <c r="J47" s="31">
        <f t="shared" si="1"/>
        <v>285.01800896317519</v>
      </c>
      <c r="K47" s="31">
        <f t="shared" si="2"/>
        <v>0.47639600107236679</v>
      </c>
      <c r="L47" s="31" t="str">
        <f t="shared" si="3"/>
        <v>ОДНОРОДНЫЕ</v>
      </c>
      <c r="M47" s="33">
        <f t="shared" si="4"/>
        <v>59827.96</v>
      </c>
      <c r="O47" s="39"/>
    </row>
    <row r="48" spans="1:15" s="32" customFormat="1" x14ac:dyDescent="0.25">
      <c r="A48" s="4">
        <v>29</v>
      </c>
      <c r="B48" s="34" t="s">
        <v>59</v>
      </c>
      <c r="C48" s="31" t="s">
        <v>28</v>
      </c>
      <c r="D48" s="17">
        <v>2</v>
      </c>
      <c r="E48" s="35">
        <v>37965.29</v>
      </c>
      <c r="F48" s="33">
        <v>37954.339999999997</v>
      </c>
      <c r="G48" s="22">
        <v>39088</v>
      </c>
      <c r="H48" s="33">
        <f t="shared" si="29"/>
        <v>38335.879999999997</v>
      </c>
      <c r="I48" s="31">
        <f t="shared" si="0"/>
        <v>3</v>
      </c>
      <c r="J48" s="31">
        <f t="shared" si="1"/>
        <v>651.38092314200787</v>
      </c>
      <c r="K48" s="31">
        <f t="shared" si="2"/>
        <v>1.699141700000125</v>
      </c>
      <c r="L48" s="31" t="str">
        <f t="shared" si="3"/>
        <v>ОДНОРОДНЫЕ</v>
      </c>
      <c r="M48" s="33">
        <f t="shared" si="4"/>
        <v>76671.759999999995</v>
      </c>
      <c r="O48" s="39"/>
    </row>
    <row r="49" spans="1:17" s="32" customFormat="1" x14ac:dyDescent="0.25">
      <c r="A49" s="4">
        <v>30</v>
      </c>
      <c r="B49" s="34" t="s">
        <v>60</v>
      </c>
      <c r="C49" s="31" t="s">
        <v>28</v>
      </c>
      <c r="D49" s="17">
        <v>1</v>
      </c>
      <c r="E49" s="35">
        <v>76615</v>
      </c>
      <c r="F49" s="33">
        <v>76519.66</v>
      </c>
      <c r="G49" s="33">
        <v>75930</v>
      </c>
      <c r="H49" s="33">
        <f t="shared" si="29"/>
        <v>76354.89</v>
      </c>
      <c r="I49" s="31">
        <f t="shared" si="0"/>
        <v>3</v>
      </c>
      <c r="J49" s="31">
        <f t="shared" si="1"/>
        <v>371.03765109936472</v>
      </c>
      <c r="K49" s="31">
        <f t="shared" si="2"/>
        <v>0.48593829563419544</v>
      </c>
      <c r="L49" s="31" t="str">
        <f t="shared" si="3"/>
        <v>ОДНОРОДНЫЕ</v>
      </c>
      <c r="M49" s="33">
        <f t="shared" si="4"/>
        <v>76354.89</v>
      </c>
      <c r="O49" s="39"/>
    </row>
    <row r="50" spans="1:17" s="24" customFormat="1" x14ac:dyDescent="0.25">
      <c r="A50" s="4">
        <v>31</v>
      </c>
      <c r="B50" s="34" t="s">
        <v>61</v>
      </c>
      <c r="C50" s="31" t="s">
        <v>28</v>
      </c>
      <c r="D50" s="17">
        <v>1</v>
      </c>
      <c r="E50" s="35">
        <v>64627.64</v>
      </c>
      <c r="F50" s="29">
        <v>64533.66</v>
      </c>
      <c r="G50" s="25">
        <v>64030</v>
      </c>
      <c r="H50" s="27">
        <f t="shared" ref="H50:H53" si="30">ROUND(AVERAGE(E50:G50),2)</f>
        <v>64397.1</v>
      </c>
      <c r="I50" s="26">
        <f t="shared" ref="I50:I53" si="31" xml:space="preserve"> COUNT(E50:G50)</f>
        <v>3</v>
      </c>
      <c r="J50" s="26">
        <f t="shared" ref="J50:J53" si="32">STDEV(E50:G50)</f>
        <v>321.37185253223458</v>
      </c>
      <c r="K50" s="26">
        <f t="shared" ref="K50:K53" si="33">J50/H50*100</f>
        <v>0.49904708835061606</v>
      </c>
      <c r="L50" s="26" t="str">
        <f t="shared" ref="L50:L53" si="34">IF(K50&lt;33,"ОДНОРОДНЫЕ","НЕОДНОРОДНЫЕ")</f>
        <v>ОДНОРОДНЫЕ</v>
      </c>
      <c r="M50" s="25">
        <f t="shared" ref="M50:M53" si="35">D50*H50</f>
        <v>64397.1</v>
      </c>
      <c r="O50" s="39"/>
      <c r="P50" s="28"/>
      <c r="Q50" s="28"/>
    </row>
    <row r="51" spans="1:17" s="24" customFormat="1" x14ac:dyDescent="0.25">
      <c r="A51" s="4">
        <v>32</v>
      </c>
      <c r="B51" s="34" t="s">
        <v>62</v>
      </c>
      <c r="C51" s="31" t="s">
        <v>28</v>
      </c>
      <c r="D51" s="17">
        <v>1</v>
      </c>
      <c r="E51" s="35">
        <v>41566.69</v>
      </c>
      <c r="F51" s="29">
        <v>41490.6</v>
      </c>
      <c r="G51" s="25">
        <v>41155</v>
      </c>
      <c r="H51" s="27">
        <f t="shared" si="30"/>
        <v>41404.1</v>
      </c>
      <c r="I51" s="26">
        <f t="shared" si="31"/>
        <v>3</v>
      </c>
      <c r="J51" s="26">
        <f t="shared" si="32"/>
        <v>219.05315344302528</v>
      </c>
      <c r="K51" s="26">
        <f t="shared" si="33"/>
        <v>0.52906150222568604</v>
      </c>
      <c r="L51" s="26" t="str">
        <f t="shared" si="34"/>
        <v>ОДНОРОДНЫЕ</v>
      </c>
      <c r="M51" s="25">
        <f t="shared" si="35"/>
        <v>41404.1</v>
      </c>
      <c r="O51" s="39"/>
      <c r="P51" s="28"/>
      <c r="Q51" s="28"/>
    </row>
    <row r="52" spans="1:17" s="24" customFormat="1" ht="30" x14ac:dyDescent="0.25">
      <c r="A52" s="4">
        <v>33</v>
      </c>
      <c r="B52" s="34" t="s">
        <v>63</v>
      </c>
      <c r="C52" s="31" t="s">
        <v>28</v>
      </c>
      <c r="D52" s="17">
        <v>1</v>
      </c>
      <c r="E52" s="35">
        <v>23450.35</v>
      </c>
      <c r="F52" s="29">
        <v>23439.86</v>
      </c>
      <c r="G52" s="25">
        <v>23250</v>
      </c>
      <c r="H52" s="27">
        <f t="shared" si="30"/>
        <v>23380.07</v>
      </c>
      <c r="I52" s="26">
        <f t="shared" si="31"/>
        <v>3</v>
      </c>
      <c r="J52" s="26">
        <f t="shared" si="32"/>
        <v>112.76596871396943</v>
      </c>
      <c r="K52" s="26">
        <f t="shared" si="33"/>
        <v>0.48231664282429199</v>
      </c>
      <c r="L52" s="26" t="str">
        <f t="shared" si="34"/>
        <v>ОДНОРОДНЫЕ</v>
      </c>
      <c r="M52" s="25">
        <f t="shared" si="35"/>
        <v>23380.07</v>
      </c>
      <c r="O52" s="39"/>
      <c r="P52" s="28"/>
      <c r="Q52" s="28"/>
    </row>
    <row r="53" spans="1:17" s="24" customFormat="1" ht="45" x14ac:dyDescent="0.25">
      <c r="A53" s="4">
        <v>34</v>
      </c>
      <c r="B53" s="34" t="s">
        <v>64</v>
      </c>
      <c r="C53" s="31" t="s">
        <v>28</v>
      </c>
      <c r="D53" s="17">
        <v>1</v>
      </c>
      <c r="E53" s="35">
        <v>103178.35</v>
      </c>
      <c r="F53" s="29">
        <v>102776.62</v>
      </c>
      <c r="G53" s="25">
        <v>103000</v>
      </c>
      <c r="H53" s="27">
        <f t="shared" si="30"/>
        <v>102984.99</v>
      </c>
      <c r="I53" s="26">
        <f t="shared" si="31"/>
        <v>3</v>
      </c>
      <c r="J53" s="26">
        <f t="shared" si="32"/>
        <v>201.28517903711165</v>
      </c>
      <c r="K53" s="26">
        <f t="shared" si="33"/>
        <v>0.19545098663126698</v>
      </c>
      <c r="L53" s="26" t="str">
        <f t="shared" si="34"/>
        <v>ОДНОРОДНЫЕ</v>
      </c>
      <c r="M53" s="25">
        <f t="shared" si="35"/>
        <v>102984.99</v>
      </c>
      <c r="O53" s="39"/>
      <c r="P53" s="28"/>
      <c r="Q53" s="28"/>
    </row>
    <row r="54" spans="1:17" x14ac:dyDescent="0.25">
      <c r="A54" s="4"/>
      <c r="B54" s="36"/>
      <c r="C54" s="37"/>
      <c r="D54" s="38"/>
      <c r="E54" s="29">
        <f>SUMPRODUCT($D$20:$D$53,E20:E53)</f>
        <v>4007237.19</v>
      </c>
      <c r="F54" s="29">
        <f>SUMPRODUCT($D$20:$D$53,F20:F53)</f>
        <v>4002487.47</v>
      </c>
      <c r="G54" s="20">
        <f>SUMPRODUCT($D$20:$D$53,G20:G53)</f>
        <v>3929424</v>
      </c>
      <c r="H54" s="15"/>
      <c r="I54" s="12"/>
      <c r="J54" s="12"/>
      <c r="K54" s="12"/>
      <c r="L54" s="12"/>
      <c r="M54" s="3">
        <f>SUM(M20:M53)</f>
        <v>3979716.1999999997</v>
      </c>
      <c r="O54" s="9"/>
    </row>
    <row r="55" spans="1:17" x14ac:dyDescent="0.25">
      <c r="O55" s="9"/>
    </row>
    <row r="56" spans="1:17" x14ac:dyDescent="0.25">
      <c r="A56" s="47" t="s">
        <v>20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</row>
    <row r="57" spans="1:17" x14ac:dyDescent="0.25">
      <c r="A57" s="48" t="s">
        <v>19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1:17" ht="15" customHeight="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O58" s="9"/>
    </row>
    <row r="59" spans="1:17" s="6" customFormat="1" x14ac:dyDescent="0.25">
      <c r="A59" s="43" t="s">
        <v>68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5"/>
      <c r="O59" s="5"/>
    </row>
    <row r="61" spans="1:17" x14ac:dyDescent="0.25">
      <c r="J61" s="9"/>
    </row>
    <row r="65" spans="12:12" x14ac:dyDescent="0.25">
      <c r="L65" s="9"/>
    </row>
  </sheetData>
  <mergeCells count="18">
    <mergeCell ref="E3:M3"/>
    <mergeCell ref="A59:M59"/>
    <mergeCell ref="A58:M58"/>
    <mergeCell ref="J12:K12"/>
    <mergeCell ref="B14:L14"/>
    <mergeCell ref="A56:M56"/>
    <mergeCell ref="A57:M5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</mergeCells>
  <conditionalFormatting sqref="L20 L50:L54">
    <cfRule type="containsText" dxfId="71" priority="124" operator="containsText" text="НЕ">
      <formula>NOT(ISERROR(SEARCH("НЕ",L20)))</formula>
    </cfRule>
    <cfRule type="containsText" dxfId="70" priority="125" operator="containsText" text="ОДНОРОДНЫЕ">
      <formula>NOT(ISERROR(SEARCH("ОДНОРОДНЫЕ",L20)))</formula>
    </cfRule>
    <cfRule type="containsText" dxfId="69" priority="126" operator="containsText" text="НЕОДНОРОДНЫЕ">
      <formula>NOT(ISERROR(SEARCH("НЕОДНОРОДНЫЕ",L20)))</formula>
    </cfRule>
  </conditionalFormatting>
  <conditionalFormatting sqref="L20 L50:L54">
    <cfRule type="containsText" dxfId="68" priority="121" operator="containsText" text="НЕОДНОРОДНЫЕ">
      <formula>NOT(ISERROR(SEARCH("НЕОДНОРОДНЫЕ",L20)))</formula>
    </cfRule>
    <cfRule type="containsText" dxfId="67" priority="122" operator="containsText" text="ОДНОРОДНЫЕ">
      <formula>NOT(ISERROR(SEARCH("ОДНОРОДНЫЕ",L20)))</formula>
    </cfRule>
    <cfRule type="containsText" dxfId="66" priority="123" operator="containsText" text="НЕОДНОРОДНЫЕ">
      <formula>NOT(ISERROR(SEARCH("НЕОДНОРОДНЫЕ",L20)))</formula>
    </cfRule>
  </conditionalFormatting>
  <conditionalFormatting sqref="L47:L49">
    <cfRule type="containsText" dxfId="65" priority="64" operator="containsText" text="НЕ">
      <formula>NOT(ISERROR(SEARCH("НЕ",L47)))</formula>
    </cfRule>
    <cfRule type="containsText" dxfId="64" priority="65" operator="containsText" text="ОДНОРОДНЫЕ">
      <formula>NOT(ISERROR(SEARCH("ОДНОРОДНЫЕ",L47)))</formula>
    </cfRule>
    <cfRule type="containsText" dxfId="63" priority="66" operator="containsText" text="НЕОДНОРОДНЫЕ">
      <formula>NOT(ISERROR(SEARCH("НЕОДНОРОДНЫЕ",L47)))</formula>
    </cfRule>
  </conditionalFormatting>
  <conditionalFormatting sqref="L47:L49">
    <cfRule type="containsText" dxfId="62" priority="61" operator="containsText" text="НЕОДНОРОДНЫЕ">
      <formula>NOT(ISERROR(SEARCH("НЕОДНОРОДНЫЕ",L47)))</formula>
    </cfRule>
    <cfRule type="containsText" dxfId="61" priority="62" operator="containsText" text="ОДНОРОДНЫЕ">
      <formula>NOT(ISERROR(SEARCH("ОДНОРОДНЫЕ",L47)))</formula>
    </cfRule>
    <cfRule type="containsText" dxfId="60" priority="63" operator="containsText" text="НЕОДНОРОДНЫЕ">
      <formula>NOT(ISERROR(SEARCH("НЕОДНОРОДНЫЕ",L47)))</formula>
    </cfRule>
  </conditionalFormatting>
  <conditionalFormatting sqref="L44:L46">
    <cfRule type="containsText" dxfId="59" priority="58" operator="containsText" text="НЕ">
      <formula>NOT(ISERROR(SEARCH("НЕ",L44)))</formula>
    </cfRule>
    <cfRule type="containsText" dxfId="58" priority="59" operator="containsText" text="ОДНОРОДНЫЕ">
      <formula>NOT(ISERROR(SEARCH("ОДНОРОДНЫЕ",L44)))</formula>
    </cfRule>
    <cfRule type="containsText" dxfId="57" priority="60" operator="containsText" text="НЕОДНОРОДНЫЕ">
      <formula>NOT(ISERROR(SEARCH("НЕОДНОРОДНЫЕ",L44)))</formula>
    </cfRule>
  </conditionalFormatting>
  <conditionalFormatting sqref="L44:L46">
    <cfRule type="containsText" dxfId="56" priority="55" operator="containsText" text="НЕОДНОРОДНЫЕ">
      <formula>NOT(ISERROR(SEARCH("НЕОДНОРОДНЫЕ",L44)))</formula>
    </cfRule>
    <cfRule type="containsText" dxfId="55" priority="56" operator="containsText" text="ОДНОРОДНЫЕ">
      <formula>NOT(ISERROR(SEARCH("ОДНОРОДНЫЕ",L44)))</formula>
    </cfRule>
    <cfRule type="containsText" dxfId="54" priority="57" operator="containsText" text="НЕОДНОРОДНЫЕ">
      <formula>NOT(ISERROR(SEARCH("НЕОДНОРОДНЫЕ",L44)))</formula>
    </cfRule>
  </conditionalFormatting>
  <conditionalFormatting sqref="L41:L43">
    <cfRule type="containsText" dxfId="53" priority="52" operator="containsText" text="НЕ">
      <formula>NOT(ISERROR(SEARCH("НЕ",L41)))</formula>
    </cfRule>
    <cfRule type="containsText" dxfId="52" priority="53" operator="containsText" text="ОДНОРОДНЫЕ">
      <formula>NOT(ISERROR(SEARCH("ОДНОРОДНЫЕ",L41)))</formula>
    </cfRule>
    <cfRule type="containsText" dxfId="51" priority="54" operator="containsText" text="НЕОДНОРОДНЫЕ">
      <formula>NOT(ISERROR(SEARCH("НЕОДНОРОДНЫЕ",L41)))</formula>
    </cfRule>
  </conditionalFormatting>
  <conditionalFormatting sqref="L41:L43">
    <cfRule type="containsText" dxfId="50" priority="49" operator="containsText" text="НЕОДНОРОДНЫЕ">
      <formula>NOT(ISERROR(SEARCH("НЕОДНОРОДНЫЕ",L41)))</formula>
    </cfRule>
    <cfRule type="containsText" dxfId="49" priority="50" operator="containsText" text="ОДНОРОДНЫЕ">
      <formula>NOT(ISERROR(SEARCH("ОДНОРОДНЫЕ",L41)))</formula>
    </cfRule>
    <cfRule type="containsText" dxfId="48" priority="51" operator="containsText" text="НЕОДНОРОДНЫЕ">
      <formula>NOT(ISERROR(SEARCH("НЕОДНОРОДНЫЕ",L41)))</formula>
    </cfRule>
  </conditionalFormatting>
  <conditionalFormatting sqref="L39:L40">
    <cfRule type="containsText" dxfId="47" priority="46" operator="containsText" text="НЕ">
      <formula>NOT(ISERROR(SEARCH("НЕ",L39)))</formula>
    </cfRule>
    <cfRule type="containsText" dxfId="46" priority="47" operator="containsText" text="ОДНОРОДНЫЕ">
      <formula>NOT(ISERROR(SEARCH("ОДНОРОДНЫЕ",L39)))</formula>
    </cfRule>
    <cfRule type="containsText" dxfId="45" priority="48" operator="containsText" text="НЕОДНОРОДНЫЕ">
      <formula>NOT(ISERROR(SEARCH("НЕОДНОРОДНЫЕ",L39)))</formula>
    </cfRule>
  </conditionalFormatting>
  <conditionalFormatting sqref="L39:L40">
    <cfRule type="containsText" dxfId="44" priority="43" operator="containsText" text="НЕОДНОРОДНЫЕ">
      <formula>NOT(ISERROR(SEARCH("НЕОДНОРОДНЫЕ",L39)))</formula>
    </cfRule>
    <cfRule type="containsText" dxfId="43" priority="44" operator="containsText" text="ОДНОРОДНЫЕ">
      <formula>NOT(ISERROR(SEARCH("ОДНОРОДНЫЕ",L39)))</formula>
    </cfRule>
    <cfRule type="containsText" dxfId="42" priority="45" operator="containsText" text="НЕОДНОРОДНЫЕ">
      <formula>NOT(ISERROR(SEARCH("НЕОДНОРОДНЫЕ",L39)))</formula>
    </cfRule>
  </conditionalFormatting>
  <conditionalFormatting sqref="L36:L38">
    <cfRule type="containsText" dxfId="41" priority="40" operator="containsText" text="НЕ">
      <formula>NOT(ISERROR(SEARCH("НЕ",L36)))</formula>
    </cfRule>
    <cfRule type="containsText" dxfId="40" priority="41" operator="containsText" text="ОДНОРОДНЫЕ">
      <formula>NOT(ISERROR(SEARCH("ОДНОРОДНЫЕ",L36)))</formula>
    </cfRule>
    <cfRule type="containsText" dxfId="39" priority="42" operator="containsText" text="НЕОДНОРОДНЫЕ">
      <formula>NOT(ISERROR(SEARCH("НЕОДНОРОДНЫЕ",L36)))</formula>
    </cfRule>
  </conditionalFormatting>
  <conditionalFormatting sqref="L36:L38">
    <cfRule type="containsText" dxfId="38" priority="37" operator="containsText" text="НЕОДНОРОДНЫЕ">
      <formula>NOT(ISERROR(SEARCH("НЕОДНОРОДНЫЕ",L36)))</formula>
    </cfRule>
    <cfRule type="containsText" dxfId="37" priority="38" operator="containsText" text="ОДНОРОДНЫЕ">
      <formula>NOT(ISERROR(SEARCH("ОДНОРОДНЫЕ",L36)))</formula>
    </cfRule>
    <cfRule type="containsText" dxfId="36" priority="39" operator="containsText" text="НЕОДНОРОДНЫЕ">
      <formula>NOT(ISERROR(SEARCH("НЕОДНОРОДНЫЕ",L36)))</formula>
    </cfRule>
  </conditionalFormatting>
  <conditionalFormatting sqref="L33:L35">
    <cfRule type="containsText" dxfId="35" priority="34" operator="containsText" text="НЕ">
      <formula>NOT(ISERROR(SEARCH("НЕ",L33)))</formula>
    </cfRule>
    <cfRule type="containsText" dxfId="34" priority="35" operator="containsText" text="ОДНОРОДНЫЕ">
      <formula>NOT(ISERROR(SEARCH("ОДНОРОДНЫЕ",L33)))</formula>
    </cfRule>
    <cfRule type="containsText" dxfId="33" priority="36" operator="containsText" text="НЕОДНОРОДНЫЕ">
      <formula>NOT(ISERROR(SEARCH("НЕОДНОРОДНЫЕ",L33)))</formula>
    </cfRule>
  </conditionalFormatting>
  <conditionalFormatting sqref="L33:L35">
    <cfRule type="containsText" dxfId="32" priority="31" operator="containsText" text="НЕОДНОРОДНЫЕ">
      <formula>NOT(ISERROR(SEARCH("НЕОДНОРОДНЫЕ",L33)))</formula>
    </cfRule>
    <cfRule type="containsText" dxfId="31" priority="32" operator="containsText" text="ОДНОРОДНЫЕ">
      <formula>NOT(ISERROR(SEARCH("ОДНОРОДНЫЕ",L33)))</formula>
    </cfRule>
    <cfRule type="containsText" dxfId="30" priority="33" operator="containsText" text="НЕОДНОРОДНЫЕ">
      <formula>NOT(ISERROR(SEARCH("НЕОДНОРОДНЫЕ",L33)))</formula>
    </cfRule>
  </conditionalFormatting>
  <conditionalFormatting sqref="L30:L32">
    <cfRule type="containsText" dxfId="29" priority="28" operator="containsText" text="НЕ">
      <formula>NOT(ISERROR(SEARCH("НЕ",L30)))</formula>
    </cfRule>
    <cfRule type="containsText" dxfId="28" priority="29" operator="containsText" text="ОДНОРОДНЫЕ">
      <formula>NOT(ISERROR(SEARCH("ОДНОРОДНЫЕ",L30)))</formula>
    </cfRule>
    <cfRule type="containsText" dxfId="27" priority="30" operator="containsText" text="НЕОДНОРОДНЫЕ">
      <formula>NOT(ISERROR(SEARCH("НЕОДНОРОДНЫЕ",L30)))</formula>
    </cfRule>
  </conditionalFormatting>
  <conditionalFormatting sqref="L30:L32">
    <cfRule type="containsText" dxfId="26" priority="25" operator="containsText" text="НЕОДНОРОДНЫЕ">
      <formula>NOT(ISERROR(SEARCH("НЕОДНОРОДНЫЕ",L30)))</formula>
    </cfRule>
    <cfRule type="containsText" dxfId="25" priority="26" operator="containsText" text="ОДНОРОДНЫЕ">
      <formula>NOT(ISERROR(SEARCH("ОДНОРОДНЫЕ",L30)))</formula>
    </cfRule>
    <cfRule type="containsText" dxfId="24" priority="27" operator="containsText" text="НЕОДНОРОДНЫЕ">
      <formula>NOT(ISERROR(SEARCH("НЕОДНОРОДНЫЕ",L30)))</formula>
    </cfRule>
  </conditionalFormatting>
  <conditionalFormatting sqref="L28:L29">
    <cfRule type="containsText" dxfId="23" priority="22" operator="containsText" text="НЕ">
      <formula>NOT(ISERROR(SEARCH("НЕ",L28)))</formula>
    </cfRule>
    <cfRule type="containsText" dxfId="22" priority="23" operator="containsText" text="ОДНОРОДНЫЕ">
      <formula>NOT(ISERROR(SEARCH("ОДНОРОДНЫЕ",L28)))</formula>
    </cfRule>
    <cfRule type="containsText" dxfId="21" priority="24" operator="containsText" text="НЕОДНОРОДНЫЕ">
      <formula>NOT(ISERROR(SEARCH("НЕОДНОРОДНЫЕ",L28)))</formula>
    </cfRule>
  </conditionalFormatting>
  <conditionalFormatting sqref="L28:L29">
    <cfRule type="containsText" dxfId="20" priority="19" operator="containsText" text="НЕОДНОРОДНЫЕ">
      <formula>NOT(ISERROR(SEARCH("НЕОДНОРОДНЫЕ",L28)))</formula>
    </cfRule>
    <cfRule type="containsText" dxfId="19" priority="20" operator="containsText" text="ОДНОРОДНЫЕ">
      <formula>NOT(ISERROR(SEARCH("ОДНОРОДНЫЕ",L28)))</formula>
    </cfRule>
    <cfRule type="containsText" dxfId="18" priority="21" operator="containsText" text="НЕОДНОРОДНЫЕ">
      <formula>NOT(ISERROR(SEARCH("НЕОДНОРОДНЫЕ",L28)))</formula>
    </cfRule>
  </conditionalFormatting>
  <conditionalFormatting sqref="L25:L27">
    <cfRule type="containsText" dxfId="17" priority="16" operator="containsText" text="НЕ">
      <formula>NOT(ISERROR(SEARCH("НЕ",L25)))</formula>
    </cfRule>
    <cfRule type="containsText" dxfId="16" priority="17" operator="containsText" text="ОДНОРОДНЫЕ">
      <formula>NOT(ISERROR(SEARCH("ОДНОРОДНЫЕ",L25)))</formula>
    </cfRule>
    <cfRule type="containsText" dxfId="15" priority="18" operator="containsText" text="НЕОДНОРОДНЫЕ">
      <formula>NOT(ISERROR(SEARCH("НЕОДНОРОДНЫЕ",L25)))</formula>
    </cfRule>
  </conditionalFormatting>
  <conditionalFormatting sqref="L25:L27">
    <cfRule type="containsText" dxfId="14" priority="13" operator="containsText" text="НЕОДНОРОДНЫЕ">
      <formula>NOT(ISERROR(SEARCH("НЕОДНОРОДНЫЕ",L25)))</formula>
    </cfRule>
    <cfRule type="containsText" dxfId="13" priority="14" operator="containsText" text="ОДНОРОДНЫЕ">
      <formula>NOT(ISERROR(SEARCH("ОДНОРОДНЫЕ",L25)))</formula>
    </cfRule>
    <cfRule type="containsText" dxfId="12" priority="15" operator="containsText" text="НЕОДНОРОДНЫЕ">
      <formula>NOT(ISERROR(SEARCH("НЕОДНОРОДНЫЕ",L25)))</formula>
    </cfRule>
  </conditionalFormatting>
  <conditionalFormatting sqref="L21 L23:L24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 L23:L24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conditionalFormatting sqref="L22">
    <cfRule type="containsText" dxfId="5" priority="4" operator="containsText" text="НЕ">
      <formula>NOT(ISERROR(SEARCH("НЕ",L22)))</formula>
    </cfRule>
    <cfRule type="containsText" dxfId="4" priority="5" operator="containsText" text="ОДНОРОДНЫЕ">
      <formula>NOT(ISERROR(SEARCH("ОДНОРОДНЫЕ",L22)))</formula>
    </cfRule>
    <cfRule type="containsText" dxfId="3" priority="6" operator="containsText" text="НЕОДНОРОДНЫЕ">
      <formula>NOT(ISERROR(SEARCH("НЕОДНОРОДНЫЕ",L22)))</formula>
    </cfRule>
  </conditionalFormatting>
  <conditionalFormatting sqref="L22">
    <cfRule type="containsText" dxfId="2" priority="1" operator="containsText" text="НЕОДНОРОДНЫЕ">
      <formula>NOT(ISERROR(SEARCH("НЕОДНОРОДНЫЕ",L22)))</formula>
    </cfRule>
    <cfRule type="containsText" dxfId="1" priority="2" operator="containsText" text="ОДНОРОДНЫЕ">
      <formula>NOT(ISERROR(SEARCH("ОДНОРОДНЫЕ",L22)))</formula>
    </cfRule>
    <cfRule type="containsText" dxfId="0" priority="3" operator="containsText" text="НЕОДНОРОДНЫЕ">
      <formula>NOT(ISERROR(SEARCH("НЕОДНОРОДНЫЕ",L22)))</formula>
    </cfRule>
  </conditionalFormatting>
  <pageMargins left="0.31496062992125984" right="0.19685039370078741" top="0.35433070866141736" bottom="0.35433070866141736" header="0.11811023622047245" footer="0.11811023622047245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2024-09-30T08:56:31Z</dcterms:modified>
</cp:coreProperties>
</file>