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63" i="1" l="1"/>
  <c r="K63" i="1"/>
  <c r="L63" i="1"/>
  <c r="M63" i="1"/>
  <c r="N63" i="1" s="1"/>
  <c r="O63" i="1"/>
  <c r="J64" i="1"/>
  <c r="O64" i="1" s="1"/>
  <c r="K64" i="1"/>
  <c r="L64" i="1"/>
  <c r="J65" i="1"/>
  <c r="O65" i="1" s="1"/>
  <c r="K65" i="1"/>
  <c r="L65" i="1"/>
  <c r="J66" i="1"/>
  <c r="K66" i="1"/>
  <c r="L66" i="1"/>
  <c r="M66" i="1"/>
  <c r="N66" i="1" s="1"/>
  <c r="O66" i="1"/>
  <c r="M64" i="1" l="1"/>
  <c r="N64" i="1" s="1"/>
  <c r="M65" i="1"/>
  <c r="N65" i="1" s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8" i="1"/>
  <c r="J69" i="1"/>
  <c r="J71" i="1"/>
  <c r="J73" i="1"/>
  <c r="J74" i="1"/>
  <c r="J75" i="1"/>
  <c r="J76" i="1"/>
  <c r="J19" i="1"/>
  <c r="F77" i="1"/>
  <c r="G77" i="1"/>
  <c r="E77" i="1"/>
  <c r="L76" i="1" l="1"/>
  <c r="K76" i="1"/>
  <c r="O76" i="1"/>
  <c r="L75" i="1"/>
  <c r="K75" i="1"/>
  <c r="O75" i="1"/>
  <c r="L74" i="1"/>
  <c r="K74" i="1"/>
  <c r="O74" i="1"/>
  <c r="L73" i="1"/>
  <c r="K73" i="1"/>
  <c r="O73" i="1"/>
  <c r="L71" i="1"/>
  <c r="K71" i="1"/>
  <c r="O71" i="1"/>
  <c r="L69" i="1"/>
  <c r="K69" i="1"/>
  <c r="O69" i="1"/>
  <c r="L68" i="1"/>
  <c r="K68" i="1"/>
  <c r="O68" i="1"/>
  <c r="L62" i="1"/>
  <c r="K62" i="1"/>
  <c r="O62" i="1"/>
  <c r="L61" i="1"/>
  <c r="K61" i="1"/>
  <c r="O61" i="1"/>
  <c r="L60" i="1"/>
  <c r="K60" i="1"/>
  <c r="O60" i="1"/>
  <c r="L59" i="1"/>
  <c r="K59" i="1"/>
  <c r="O59" i="1"/>
  <c r="L58" i="1"/>
  <c r="K58" i="1"/>
  <c r="O58" i="1"/>
  <c r="L57" i="1"/>
  <c r="K57" i="1"/>
  <c r="O57" i="1"/>
  <c r="O19" i="1"/>
  <c r="K19" i="1"/>
  <c r="L19" i="1"/>
  <c r="O20" i="1"/>
  <c r="K20" i="1"/>
  <c r="L20" i="1"/>
  <c r="O21" i="1"/>
  <c r="K21" i="1"/>
  <c r="L21" i="1"/>
  <c r="O22" i="1"/>
  <c r="K22" i="1"/>
  <c r="L22" i="1"/>
  <c r="O23" i="1"/>
  <c r="K23" i="1"/>
  <c r="L23" i="1"/>
  <c r="O24" i="1"/>
  <c r="K24" i="1"/>
  <c r="L24" i="1"/>
  <c r="O25" i="1"/>
  <c r="K25" i="1"/>
  <c r="L25" i="1"/>
  <c r="O26" i="1"/>
  <c r="K26" i="1"/>
  <c r="L26" i="1"/>
  <c r="O27" i="1"/>
  <c r="K27" i="1"/>
  <c r="L27" i="1"/>
  <c r="O28" i="1"/>
  <c r="K28" i="1"/>
  <c r="L28" i="1"/>
  <c r="O29" i="1"/>
  <c r="K29" i="1"/>
  <c r="L29" i="1"/>
  <c r="O30" i="1"/>
  <c r="K30" i="1"/>
  <c r="L30" i="1"/>
  <c r="O31" i="1"/>
  <c r="K31" i="1"/>
  <c r="L31" i="1"/>
  <c r="O32" i="1"/>
  <c r="K32" i="1"/>
  <c r="L32" i="1"/>
  <c r="O33" i="1"/>
  <c r="K33" i="1"/>
  <c r="L33" i="1"/>
  <c r="O34" i="1"/>
  <c r="K34" i="1"/>
  <c r="L34" i="1"/>
  <c r="O35" i="1"/>
  <c r="K35" i="1"/>
  <c r="L35" i="1"/>
  <c r="O36" i="1"/>
  <c r="K36" i="1"/>
  <c r="L36" i="1"/>
  <c r="O37" i="1"/>
  <c r="K37" i="1"/>
  <c r="L37" i="1"/>
  <c r="O38" i="1"/>
  <c r="K38" i="1"/>
  <c r="L38" i="1"/>
  <c r="O39" i="1"/>
  <c r="K39" i="1"/>
  <c r="L39" i="1"/>
  <c r="O40" i="1"/>
  <c r="K40" i="1"/>
  <c r="L40" i="1"/>
  <c r="O42" i="1"/>
  <c r="K42" i="1"/>
  <c r="L42" i="1"/>
  <c r="O43" i="1"/>
  <c r="K43" i="1"/>
  <c r="L43" i="1"/>
  <c r="O44" i="1"/>
  <c r="K44" i="1"/>
  <c r="L44" i="1"/>
  <c r="O45" i="1"/>
  <c r="K45" i="1"/>
  <c r="L45" i="1"/>
  <c r="O46" i="1"/>
  <c r="K46" i="1"/>
  <c r="L46" i="1"/>
  <c r="O47" i="1"/>
  <c r="K47" i="1"/>
  <c r="L47" i="1"/>
  <c r="O48" i="1"/>
  <c r="K48" i="1"/>
  <c r="L48" i="1"/>
  <c r="O49" i="1"/>
  <c r="K49" i="1"/>
  <c r="L49" i="1"/>
  <c r="O50" i="1"/>
  <c r="O51" i="1"/>
  <c r="O52" i="1"/>
  <c r="O53" i="1"/>
  <c r="O54" i="1"/>
  <c r="O55" i="1"/>
  <c r="O56" i="1"/>
  <c r="K50" i="1"/>
  <c r="K51" i="1"/>
  <c r="K52" i="1"/>
  <c r="K53" i="1"/>
  <c r="K54" i="1"/>
  <c r="K55" i="1"/>
  <c r="K56" i="1"/>
  <c r="L50" i="1"/>
  <c r="L51" i="1"/>
  <c r="L52" i="1"/>
  <c r="L53" i="1"/>
  <c r="L54" i="1"/>
  <c r="L55" i="1"/>
  <c r="L56" i="1"/>
  <c r="C15" i="1" l="1"/>
  <c r="M75" i="1"/>
  <c r="N75" i="1" s="1"/>
  <c r="M76" i="1"/>
  <c r="N76" i="1" s="1"/>
  <c r="M69" i="1"/>
  <c r="N69" i="1" s="1"/>
  <c r="M73" i="1"/>
  <c r="N73" i="1" s="1"/>
  <c r="M71" i="1"/>
  <c r="N71" i="1" s="1"/>
  <c r="M74" i="1"/>
  <c r="N74" i="1" s="1"/>
  <c r="M61" i="1"/>
  <c r="N61" i="1" s="1"/>
  <c r="M46" i="1"/>
  <c r="N46" i="1" s="1"/>
  <c r="M43" i="1"/>
  <c r="N43" i="1" s="1"/>
  <c r="M40" i="1"/>
  <c r="N40" i="1" s="1"/>
  <c r="M20" i="1"/>
  <c r="N20" i="1" s="1"/>
  <c r="M47" i="1"/>
  <c r="N47" i="1" s="1"/>
  <c r="M60" i="1"/>
  <c r="N60" i="1" s="1"/>
  <c r="M57" i="1"/>
  <c r="N57" i="1" s="1"/>
  <c r="M59" i="1"/>
  <c r="N59" i="1" s="1"/>
  <c r="M68" i="1"/>
  <c r="N68" i="1" s="1"/>
  <c r="M62" i="1"/>
  <c r="N62" i="1" s="1"/>
  <c r="M39" i="1"/>
  <c r="N39" i="1" s="1"/>
  <c r="M35" i="1"/>
  <c r="N35" i="1" s="1"/>
  <c r="M32" i="1"/>
  <c r="N32" i="1" s="1"/>
  <c r="M28" i="1"/>
  <c r="N28" i="1" s="1"/>
  <c r="M25" i="1"/>
  <c r="N25" i="1" s="1"/>
  <c r="M21" i="1"/>
  <c r="N21" i="1" s="1"/>
  <c r="M58" i="1"/>
  <c r="N58" i="1" s="1"/>
  <c r="M44" i="1"/>
  <c r="N44" i="1" s="1"/>
  <c r="M34" i="1"/>
  <c r="N34" i="1" s="1"/>
  <c r="M26" i="1"/>
  <c r="N26" i="1" s="1"/>
  <c r="M37" i="1"/>
  <c r="N37" i="1" s="1"/>
  <c r="M23" i="1"/>
  <c r="N23" i="1" s="1"/>
  <c r="M48" i="1"/>
  <c r="N48" i="1" s="1"/>
  <c r="M19" i="1"/>
  <c r="N19" i="1" s="1"/>
  <c r="M30" i="1"/>
  <c r="N30" i="1" s="1"/>
  <c r="M38" i="1"/>
  <c r="N38" i="1" s="1"/>
  <c r="M31" i="1"/>
  <c r="N31" i="1" s="1"/>
  <c r="M29" i="1"/>
  <c r="N29" i="1" s="1"/>
  <c r="M24" i="1"/>
  <c r="N24" i="1" s="1"/>
  <c r="M49" i="1"/>
  <c r="N49" i="1" s="1"/>
  <c r="M42" i="1"/>
  <c r="N42" i="1" s="1"/>
  <c r="M33" i="1"/>
  <c r="N33" i="1" s="1"/>
  <c r="M45" i="1"/>
  <c r="N45" i="1" s="1"/>
  <c r="M36" i="1"/>
  <c r="N36" i="1" s="1"/>
  <c r="M22" i="1"/>
  <c r="N22" i="1" s="1"/>
  <c r="M27" i="1"/>
  <c r="N27" i="1" s="1"/>
  <c r="M51" i="1"/>
  <c r="N51" i="1" s="1"/>
  <c r="M50" i="1"/>
  <c r="N50" i="1" s="1"/>
  <c r="M56" i="1"/>
  <c r="N56" i="1" s="1"/>
  <c r="M52" i="1"/>
  <c r="N52" i="1" s="1"/>
  <c r="M55" i="1"/>
  <c r="N55" i="1" s="1"/>
  <c r="M54" i="1"/>
  <c r="N54" i="1" s="1"/>
  <c r="M53" i="1"/>
  <c r="N53" i="1" s="1"/>
</calcChain>
</file>

<file path=xl/sharedStrings.xml><?xml version="1.0" encoding="utf-8"?>
<sst xmlns="http://schemas.openxmlformats.org/spreadsheetml/2006/main" count="207" uniqueCount="150">
  <si>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</si>
  <si>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</si>
  <si>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</si>
  <si>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</si>
  <si>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</si>
  <si>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</si>
  <si>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</si>
  <si>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</si>
  <si>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</si>
  <si>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</si>
  <si>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</si>
  <si>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</si>
  <si>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</si>
  <si>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</si>
  <si>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</si>
  <si>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</si>
  <si>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</si>
  <si>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</si>
  <si>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</si>
  <si>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</si>
  <si>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</si>
  <si>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</si>
  <si>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</si>
  <si>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</si>
  <si>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</si>
  <si>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</si>
  <si>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</si>
  <si>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</si>
  <si>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</si>
  <si>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</si>
  <si>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техническому обслуживанию и ремонту оргтехники</t>
  </si>
  <si>
    <t>модель аппарата (МФУ)</t>
  </si>
  <si>
    <t>1.1</t>
  </si>
  <si>
    <t>HP Laser Jet Pro M1536dnf RU</t>
  </si>
  <si>
    <t>1.2</t>
  </si>
  <si>
    <t>1.3</t>
  </si>
  <si>
    <t>1.4</t>
  </si>
  <si>
    <t>1.5</t>
  </si>
  <si>
    <t>1.6</t>
  </si>
  <si>
    <t>Canon IR 1020</t>
  </si>
  <si>
    <t>1.7</t>
  </si>
  <si>
    <t>1.8</t>
  </si>
  <si>
    <t>KeoceraTASKalfa 220</t>
  </si>
  <si>
    <t>1.9</t>
  </si>
  <si>
    <t>1.10</t>
  </si>
  <si>
    <t xml:space="preserve">HP Laser Jet Pro MFP M125ra </t>
  </si>
  <si>
    <t>1.11</t>
  </si>
  <si>
    <t>Canon MF443dw</t>
  </si>
  <si>
    <t>1.12</t>
  </si>
  <si>
    <t>1.13</t>
  </si>
  <si>
    <t>1.14</t>
  </si>
  <si>
    <t>HP LaserJet Pro M227SDN</t>
  </si>
  <si>
    <t>1.15</t>
  </si>
  <si>
    <t>Pantum M7108 DN/RU</t>
  </si>
  <si>
    <t>1.16</t>
  </si>
  <si>
    <t>HP LaserJetPro M404n</t>
  </si>
  <si>
    <t>1.17</t>
  </si>
  <si>
    <t>Canon I-sensys LBP6030B</t>
  </si>
  <si>
    <t>1.18</t>
  </si>
  <si>
    <t>HP LaserJet P2035</t>
  </si>
  <si>
    <t>1.19</t>
  </si>
  <si>
    <t>HP LaserJetPro M203dn</t>
  </si>
  <si>
    <t>1.20</t>
  </si>
  <si>
    <t>HP LaserJetPro M104a</t>
  </si>
  <si>
    <t>1.21</t>
  </si>
  <si>
    <t>HP LaserJetPro M201dw</t>
  </si>
  <si>
    <t>1.22</t>
  </si>
  <si>
    <t>модель аппарата (принтер)</t>
  </si>
  <si>
    <t>2.1</t>
  </si>
  <si>
    <t>Xerox Phaser 3330DNI</t>
  </si>
  <si>
    <t>2.2</t>
  </si>
  <si>
    <t>Keocera FS-1060DN</t>
  </si>
  <si>
    <t>2.3</t>
  </si>
  <si>
    <t>Pantum P2207</t>
  </si>
  <si>
    <t>2.4</t>
  </si>
  <si>
    <t>HP Pro 400 M401</t>
  </si>
  <si>
    <t>2.5</t>
  </si>
  <si>
    <t>HP LaserJet P1102</t>
  </si>
  <si>
    <t>2.6</t>
  </si>
  <si>
    <t>HP LaserJet P1018</t>
  </si>
  <si>
    <t>2.7</t>
  </si>
  <si>
    <t>LaserJet P1505</t>
  </si>
  <si>
    <t>2.8</t>
  </si>
  <si>
    <t>HP LaserJet P1020</t>
  </si>
  <si>
    <t>2.9</t>
  </si>
  <si>
    <t>HP Laser Jet Pro P1566</t>
  </si>
  <si>
    <t>2.10</t>
  </si>
  <si>
    <t>Canon i-sensys LBP 6020</t>
  </si>
  <si>
    <t>2.11</t>
  </si>
  <si>
    <t>HPLaserJetP1005</t>
  </si>
  <si>
    <t>2.12</t>
  </si>
  <si>
    <t>Epson L110</t>
  </si>
  <si>
    <t>2.13</t>
  </si>
  <si>
    <t>HP P1006</t>
  </si>
  <si>
    <t>2.14</t>
  </si>
  <si>
    <t>Kyocera P4040DN</t>
  </si>
  <si>
    <t>2.15</t>
  </si>
  <si>
    <t>Canon Pixma iP2840</t>
  </si>
  <si>
    <t>2.16</t>
  </si>
  <si>
    <t>HP Color LJPro M252</t>
  </si>
  <si>
    <t>2.17</t>
  </si>
  <si>
    <t>Epson L800</t>
  </si>
  <si>
    <t>2.18</t>
  </si>
  <si>
    <t>Canon LBP214dw</t>
  </si>
  <si>
    <t>2.19</t>
  </si>
  <si>
    <t>HP Laser Jet 1010</t>
  </si>
  <si>
    <t>2.20</t>
  </si>
  <si>
    <t>HP OfficeJet 202</t>
  </si>
  <si>
    <t>2.21</t>
  </si>
  <si>
    <t>Pantum BP5106DN/RU</t>
  </si>
  <si>
    <t>модель аппарата (сканер)</t>
  </si>
  <si>
    <t>3.1</t>
  </si>
  <si>
    <t>Canon P215</t>
  </si>
  <si>
    <t>3.2</t>
  </si>
  <si>
    <t>Canon DR-F120</t>
  </si>
  <si>
    <t>модель аппарата (ризограф)</t>
  </si>
  <si>
    <t>4.1</t>
  </si>
  <si>
    <t>Riso EZ571E</t>
  </si>
  <si>
    <t>модель аппарата (термопринтер)</t>
  </si>
  <si>
    <t>5.1</t>
  </si>
  <si>
    <t>Custom VKP-80 II</t>
  </si>
  <si>
    <t>5.2</t>
  </si>
  <si>
    <t>Posiflex Aura 8000</t>
  </si>
  <si>
    <t>5.3</t>
  </si>
  <si>
    <t xml:space="preserve">ZEBRA TLP 2824 Plus </t>
  </si>
  <si>
    <t>5.4</t>
  </si>
  <si>
    <t>TSC TE200</t>
  </si>
  <si>
    <t>Усл.ед.</t>
  </si>
  <si>
    <t>Epson LX-300+</t>
  </si>
  <si>
    <t>Epson lx-350</t>
  </si>
  <si>
    <t>Kyocera ECOSYS P2335dn</t>
  </si>
  <si>
    <t>Pantum M6552NW</t>
  </si>
  <si>
    <t>2.23</t>
  </si>
  <si>
    <t>2.22</t>
  </si>
  <si>
    <t>2.24</t>
  </si>
  <si>
    <t>2.25</t>
  </si>
  <si>
    <t xml:space="preserve"> Kyocera TASKalfa 2200</t>
  </si>
  <si>
    <t xml:space="preserve"> Kyocera M2135d</t>
  </si>
  <si>
    <t xml:space="preserve"> Lexmark MX317dn</t>
  </si>
  <si>
    <t>Canon MF4320D</t>
  </si>
  <si>
    <t>Xerox 3335DNI</t>
  </si>
  <si>
    <t>Canon MF421 DW</t>
  </si>
  <si>
    <t xml:space="preserve">Ricoh SP 220SNw A4 </t>
  </si>
  <si>
    <t>Kyocera ecosys fs-1020 MFP</t>
  </si>
  <si>
    <t>Canon FC-128</t>
  </si>
  <si>
    <t>№ 194-24</t>
  </si>
  <si>
    <t>КП вх. 2662 от 29.10.2024</t>
  </si>
  <si>
    <t>КП вх. 1610-10/24 от 15.10.2024</t>
  </si>
  <si>
    <t>КП вх. 1608-10/24 от 15.10.2024</t>
  </si>
  <si>
    <t>Начальная (максимальная) цена договора устанавливается в размере  1 378 662 руб. (один миллион триста семьдесят восемь тысяч шестьсот шестьдесят два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</si>
</sst>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5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2" fontId="1" fillId="0" borderId="3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</cellXfs>
  <cellStyles count="2">
    <cellStyle name="Обычный" xfId="0" builtinId="0"/>
    <cellStyle name="Обычный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zoomScale="85" zoomScaleNormal="85" zoomScalePageLayoutView="70" workbookViewId="0">
      <selection activeCell="D86" sqref="D86"/>
    </sheetView>
  </sheetViews>
  <sheetFormatPr defaultRowHeight="15" x14ac:dyDescent="0.25"/>
  <cols>
    <col min="1" max="1" width="9.140625" style="6"/>
    <col min="2" max="2" width="31.42578125" style="6" customWidth="1"/>
    <col min="3" max="4" width="9.140625" style="6"/>
    <col min="5" max="7" width="17.1406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6" customWidth="1"/>
    <col min="12" max="12" width="12.5703125" style="6" customWidth="1"/>
    <col min="13" max="13" width="10.28515625" style="6" customWidth="1"/>
    <col min="14" max="14" width="22.140625" style="6" customWidth="1"/>
    <col min="15" max="15" width="13.28515625" style="1" customWidth="1"/>
    <col min="16" max="16" width="22.7109375" style="4" customWidth="1"/>
    <col min="17" max="17" width="9.140625" style="4"/>
    <col min="18" max="18" width="12.7109375" style="15" bestFit="1" customWidth="1"/>
    <col min="19" max="16384" width="9.140625" style="4"/>
  </cols>
  <sheetData>
    <row r="1" spans="1:18" x14ac:dyDescent="0.25">
      <c r="O1" s="18" t="s">
        <v>26</v>
      </c>
    </row>
    <row r="2" spans="1:18" x14ac:dyDescent="0.25">
      <c r="O2" s="18" t="s">
        <v>27</v>
      </c>
    </row>
    <row r="3" spans="1:18" x14ac:dyDescent="0.25">
      <c r="O3" s="18" t="s">
        <v>30</v>
      </c>
    </row>
    <row r="4" spans="1:18" x14ac:dyDescent="0.25">
      <c r="O4" s="18" t="s">
        <v>28</v>
      </c>
    </row>
    <row r="5" spans="1:18" x14ac:dyDescent="0.25">
      <c r="O5" s="18" t="s">
        <v>29</v>
      </c>
    </row>
    <row r="6" spans="1:18" x14ac:dyDescent="0.2">
      <c r="O6" s="19" t="s">
        <v>145</v>
      </c>
    </row>
    <row r="8" spans="1:18" x14ac:dyDescent="0.25">
      <c r="O8" s="2" t="s">
        <v>16</v>
      </c>
    </row>
    <row r="9" spans="1:18" x14ac:dyDescent="0.25">
      <c r="O9" s="3" t="s">
        <v>21</v>
      </c>
    </row>
    <row r="10" spans="1:18" x14ac:dyDescent="0.25">
      <c r="O10" s="3" t="s">
        <v>17</v>
      </c>
    </row>
    <row r="12" spans="1:18" x14ac:dyDescent="0.25">
      <c r="L12" s="47" t="s">
        <v>20</v>
      </c>
      <c r="M12" s="47"/>
      <c r="O12" s="1" t="s">
        <v>18</v>
      </c>
    </row>
    <row r="14" spans="1:18" x14ac:dyDescent="0.25">
      <c r="B14" s="47" t="s">
        <v>19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8" s="6" customFormat="1" ht="45" x14ac:dyDescent="0.25">
      <c r="A15" s="49" t="s">
        <v>14</v>
      </c>
      <c r="B15" s="50"/>
      <c r="C15" s="51">
        <f>SUMIF(O18:O76,"&gt;0")</f>
        <v>1378662.0000000002</v>
      </c>
      <c r="D15" s="50"/>
      <c r="E15" s="7" t="s">
        <v>147</v>
      </c>
      <c r="F15" s="37" t="s">
        <v>148</v>
      </c>
      <c r="G15" s="7" t="s">
        <v>146</v>
      </c>
      <c r="H15" s="5"/>
      <c r="I15" s="7"/>
      <c r="J15" s="7"/>
      <c r="K15" s="9"/>
      <c r="L15" s="9"/>
      <c r="M15" s="9"/>
      <c r="N15" s="9"/>
      <c r="O15" s="7"/>
      <c r="P15" s="17"/>
      <c r="R15" s="16"/>
    </row>
    <row r="16" spans="1:18" s="6" customFormat="1" x14ac:dyDescent="0.25">
      <c r="A16" s="54" t="s">
        <v>0</v>
      </c>
      <c r="B16" s="44" t="s">
        <v>1</v>
      </c>
      <c r="C16" s="54" t="s">
        <v>2</v>
      </c>
      <c r="D16" s="54"/>
      <c r="E16" s="7" t="s">
        <v>5</v>
      </c>
      <c r="F16" s="7" t="s">
        <v>7</v>
      </c>
      <c r="G16" s="7" t="s">
        <v>8</v>
      </c>
      <c r="H16" s="7" t="s">
        <v>22</v>
      </c>
      <c r="I16" s="7" t="s">
        <v>23</v>
      </c>
      <c r="J16" s="52" t="s">
        <v>15</v>
      </c>
      <c r="K16" s="54" t="s">
        <v>11</v>
      </c>
      <c r="L16" s="54" t="s">
        <v>12</v>
      </c>
      <c r="M16" s="54" t="s">
        <v>13</v>
      </c>
      <c r="N16" s="54" t="s">
        <v>9</v>
      </c>
      <c r="O16" s="48" t="s">
        <v>10</v>
      </c>
      <c r="R16" s="16"/>
    </row>
    <row r="17" spans="1:18" s="6" customFormat="1" ht="30" x14ac:dyDescent="0.25">
      <c r="A17" s="55"/>
      <c r="B17" s="45"/>
      <c r="C17" s="10" t="s">
        <v>3</v>
      </c>
      <c r="D17" s="10" t="s">
        <v>4</v>
      </c>
      <c r="E17" s="8" t="s">
        <v>6</v>
      </c>
      <c r="F17" s="8" t="s">
        <v>6</v>
      </c>
      <c r="G17" s="8" t="s">
        <v>6</v>
      </c>
      <c r="H17" s="7" t="s">
        <v>6</v>
      </c>
      <c r="I17" s="7" t="s">
        <v>6</v>
      </c>
      <c r="J17" s="53"/>
      <c r="K17" s="54"/>
      <c r="L17" s="54"/>
      <c r="M17" s="54"/>
      <c r="N17" s="54"/>
      <c r="O17" s="48"/>
      <c r="R17" s="16"/>
    </row>
    <row r="18" spans="1:18" s="6" customFormat="1" x14ac:dyDescent="0.25">
      <c r="A18" s="20">
        <v>1</v>
      </c>
      <c r="B18" s="21" t="s">
        <v>31</v>
      </c>
      <c r="C18" s="22"/>
      <c r="D18" s="23"/>
      <c r="E18" s="14"/>
      <c r="F18" s="14"/>
      <c r="G18" s="14"/>
      <c r="H18" s="24"/>
      <c r="I18" s="7"/>
      <c r="J18" s="7"/>
      <c r="K18" s="9"/>
      <c r="L18" s="25"/>
      <c r="M18" s="25"/>
      <c r="N18" s="9"/>
      <c r="O18" s="7"/>
      <c r="R18" s="16"/>
    </row>
    <row r="19" spans="1:18" s="6" customFormat="1" x14ac:dyDescent="0.25">
      <c r="A19" s="26" t="s">
        <v>32</v>
      </c>
      <c r="B19" s="27" t="s">
        <v>33</v>
      </c>
      <c r="C19" s="28" t="s">
        <v>127</v>
      </c>
      <c r="D19" s="23">
        <v>40</v>
      </c>
      <c r="E19" s="42">
        <v>1300</v>
      </c>
      <c r="F19" s="43">
        <v>1365</v>
      </c>
      <c r="G19" s="43">
        <v>1040</v>
      </c>
      <c r="H19" s="24"/>
      <c r="I19" s="7"/>
      <c r="J19" s="7">
        <f>AVERAGE(E19:I19)</f>
        <v>1235</v>
      </c>
      <c r="K19" s="9">
        <f t="shared" ref="K19:K49" si="0">COUNT(E19:I19)</f>
        <v>3</v>
      </c>
      <c r="L19" s="25">
        <f t="shared" ref="L19:L49" si="1">STDEV(E19:I19)</f>
        <v>171.97383521919838</v>
      </c>
      <c r="M19" s="25">
        <f t="shared" ref="M19:M49" si="2">L19/J19*100</f>
        <v>13.92500690033995</v>
      </c>
      <c r="N19" s="9" t="str">
        <f t="shared" ref="N19:N49" si="3">IF(M19&lt;33,"ОДНОРОДНЫЕ","НЕОДНОРОДНЫЕ")</f>
        <v>ОДНОРОДНЫЕ</v>
      </c>
      <c r="O19" s="7">
        <f t="shared" ref="O19:O76" si="4">D19*J19</f>
        <v>49400</v>
      </c>
      <c r="R19" s="16"/>
    </row>
    <row r="20" spans="1:18" s="6" customFormat="1" x14ac:dyDescent="0.25">
      <c r="A20" s="26" t="s">
        <v>34</v>
      </c>
      <c r="B20" s="27" t="s">
        <v>136</v>
      </c>
      <c r="C20" s="28" t="s">
        <v>127</v>
      </c>
      <c r="D20" s="23">
        <v>4</v>
      </c>
      <c r="E20" s="42">
        <v>1800</v>
      </c>
      <c r="F20" s="43">
        <v>1890</v>
      </c>
      <c r="G20" s="43">
        <v>1040</v>
      </c>
      <c r="H20" s="24"/>
      <c r="I20" s="7"/>
      <c r="J20" s="7">
        <f t="shared" ref="J20:J49" si="5">AVERAGE(E20:I20)</f>
        <v>1576.6666666666667</v>
      </c>
      <c r="K20" s="9">
        <f t="shared" si="0"/>
        <v>3</v>
      </c>
      <c r="L20" s="25">
        <f t="shared" si="1"/>
        <v>466.94039591079877</v>
      </c>
      <c r="M20" s="25">
        <f t="shared" si="2"/>
        <v>29.61566993091747</v>
      </c>
      <c r="N20" s="9" t="str">
        <f t="shared" si="3"/>
        <v>ОДНОРОДНЫЕ</v>
      </c>
      <c r="O20" s="7">
        <f t="shared" si="4"/>
        <v>6306.666666666667</v>
      </c>
      <c r="R20" s="16"/>
    </row>
    <row r="21" spans="1:18" s="6" customFormat="1" x14ac:dyDescent="0.25">
      <c r="A21" s="26" t="s">
        <v>35</v>
      </c>
      <c r="B21" s="27" t="s">
        <v>137</v>
      </c>
      <c r="C21" s="28" t="s">
        <v>127</v>
      </c>
      <c r="D21" s="23">
        <v>4</v>
      </c>
      <c r="E21" s="42">
        <v>1300</v>
      </c>
      <c r="F21" s="43">
        <v>1365</v>
      </c>
      <c r="G21" s="43">
        <v>1040</v>
      </c>
      <c r="H21" s="24"/>
      <c r="I21" s="7"/>
      <c r="J21" s="7">
        <f t="shared" si="5"/>
        <v>1235</v>
      </c>
      <c r="K21" s="9">
        <f t="shared" si="0"/>
        <v>3</v>
      </c>
      <c r="L21" s="25">
        <f t="shared" si="1"/>
        <v>171.97383521919838</v>
      </c>
      <c r="M21" s="25">
        <f t="shared" si="2"/>
        <v>13.92500690033995</v>
      </c>
      <c r="N21" s="9" t="str">
        <f t="shared" si="3"/>
        <v>ОДНОРОДНЫЕ</v>
      </c>
      <c r="O21" s="7">
        <f t="shared" si="4"/>
        <v>4940</v>
      </c>
      <c r="R21" s="16"/>
    </row>
    <row r="22" spans="1:18" s="6" customFormat="1" x14ac:dyDescent="0.25">
      <c r="A22" s="26" t="s">
        <v>36</v>
      </c>
      <c r="B22" s="27" t="s">
        <v>138</v>
      </c>
      <c r="C22" s="28" t="s">
        <v>127</v>
      </c>
      <c r="D22" s="23">
        <v>40</v>
      </c>
      <c r="E22" s="42">
        <v>1300</v>
      </c>
      <c r="F22" s="43">
        <v>1365</v>
      </c>
      <c r="G22" s="43">
        <v>1040</v>
      </c>
      <c r="H22" s="24"/>
      <c r="I22" s="7"/>
      <c r="J22" s="7">
        <f t="shared" si="5"/>
        <v>1235</v>
      </c>
      <c r="K22" s="9">
        <f t="shared" si="0"/>
        <v>3</v>
      </c>
      <c r="L22" s="25">
        <f t="shared" si="1"/>
        <v>171.97383521919838</v>
      </c>
      <c r="M22" s="25">
        <f t="shared" si="2"/>
        <v>13.92500690033995</v>
      </c>
      <c r="N22" s="9" t="str">
        <f t="shared" si="3"/>
        <v>ОДНОРОДНЫЕ</v>
      </c>
      <c r="O22" s="7">
        <f t="shared" si="4"/>
        <v>49400</v>
      </c>
      <c r="R22" s="16"/>
    </row>
    <row r="23" spans="1:18" s="6" customFormat="1" x14ac:dyDescent="0.25">
      <c r="A23" s="26" t="s">
        <v>37</v>
      </c>
      <c r="B23" s="27" t="s">
        <v>139</v>
      </c>
      <c r="C23" s="28" t="s">
        <v>127</v>
      </c>
      <c r="D23" s="23">
        <v>2</v>
      </c>
      <c r="E23" s="42">
        <v>1300</v>
      </c>
      <c r="F23" s="43">
        <v>1365</v>
      </c>
      <c r="G23" s="43">
        <v>1040</v>
      </c>
      <c r="H23" s="24"/>
      <c r="I23" s="7"/>
      <c r="J23" s="7">
        <f t="shared" si="5"/>
        <v>1235</v>
      </c>
      <c r="K23" s="9">
        <f t="shared" si="0"/>
        <v>3</v>
      </c>
      <c r="L23" s="25">
        <f t="shared" si="1"/>
        <v>171.97383521919838</v>
      </c>
      <c r="M23" s="25">
        <f t="shared" si="2"/>
        <v>13.92500690033995</v>
      </c>
      <c r="N23" s="9" t="str">
        <f t="shared" si="3"/>
        <v>ОДНОРОДНЫЕ</v>
      </c>
      <c r="O23" s="7">
        <f t="shared" si="4"/>
        <v>2470</v>
      </c>
      <c r="R23" s="16"/>
    </row>
    <row r="24" spans="1:18" s="6" customFormat="1" x14ac:dyDescent="0.25">
      <c r="A24" s="26" t="s">
        <v>38</v>
      </c>
      <c r="B24" s="27" t="s">
        <v>39</v>
      </c>
      <c r="C24" s="28" t="s">
        <v>127</v>
      </c>
      <c r="D24" s="23">
        <v>8</v>
      </c>
      <c r="E24" s="42">
        <v>1300</v>
      </c>
      <c r="F24" s="43">
        <v>1365</v>
      </c>
      <c r="G24" s="43">
        <v>820</v>
      </c>
      <c r="H24" s="24"/>
      <c r="I24" s="7"/>
      <c r="J24" s="7">
        <f t="shared" si="5"/>
        <v>1161.6666666666667</v>
      </c>
      <c r="K24" s="9">
        <f t="shared" si="0"/>
        <v>3</v>
      </c>
      <c r="L24" s="25">
        <f t="shared" si="1"/>
        <v>297.67151918403823</v>
      </c>
      <c r="M24" s="25">
        <f t="shared" si="2"/>
        <v>25.624521020146762</v>
      </c>
      <c r="N24" s="9" t="str">
        <f t="shared" si="3"/>
        <v>ОДНОРОДНЫЕ</v>
      </c>
      <c r="O24" s="7">
        <f t="shared" si="4"/>
        <v>9293.3333333333339</v>
      </c>
      <c r="R24" s="16"/>
    </row>
    <row r="25" spans="1:18" s="6" customFormat="1" x14ac:dyDescent="0.25">
      <c r="A25" s="26" t="s">
        <v>40</v>
      </c>
      <c r="B25" s="27" t="s">
        <v>140</v>
      </c>
      <c r="C25" s="28" t="s">
        <v>127</v>
      </c>
      <c r="D25" s="23">
        <v>22</v>
      </c>
      <c r="E25" s="56">
        <v>1300</v>
      </c>
      <c r="F25" s="57">
        <v>1365</v>
      </c>
      <c r="G25" s="57">
        <v>1040</v>
      </c>
      <c r="H25" s="24"/>
      <c r="I25" s="7"/>
      <c r="J25" s="7">
        <f t="shared" si="5"/>
        <v>1235</v>
      </c>
      <c r="K25" s="9">
        <f t="shared" si="0"/>
        <v>3</v>
      </c>
      <c r="L25" s="25">
        <f t="shared" si="1"/>
        <v>171.97383521919838</v>
      </c>
      <c r="M25" s="25">
        <f t="shared" si="2"/>
        <v>13.92500690033995</v>
      </c>
      <c r="N25" s="9" t="str">
        <f t="shared" si="3"/>
        <v>ОДНОРОДНЫЕ</v>
      </c>
      <c r="O25" s="7">
        <f t="shared" si="4"/>
        <v>27170</v>
      </c>
      <c r="R25" s="16"/>
    </row>
    <row r="26" spans="1:18" s="6" customFormat="1" x14ac:dyDescent="0.25">
      <c r="A26" s="26" t="s">
        <v>41</v>
      </c>
      <c r="B26" s="27" t="s">
        <v>42</v>
      </c>
      <c r="C26" s="28" t="s">
        <v>127</v>
      </c>
      <c r="D26" s="23">
        <v>12</v>
      </c>
      <c r="E26" s="56">
        <v>1800</v>
      </c>
      <c r="F26" s="57">
        <v>1890</v>
      </c>
      <c r="G26" s="57">
        <v>1820</v>
      </c>
      <c r="H26" s="24"/>
      <c r="I26" s="7"/>
      <c r="J26" s="7">
        <f t="shared" si="5"/>
        <v>1836.6666666666667</v>
      </c>
      <c r="K26" s="9">
        <f t="shared" si="0"/>
        <v>3</v>
      </c>
      <c r="L26" s="25">
        <f t="shared" si="1"/>
        <v>47.258156262526079</v>
      </c>
      <c r="M26" s="25">
        <f t="shared" si="2"/>
        <v>2.5730393609360842</v>
      </c>
      <c r="N26" s="9" t="str">
        <f t="shared" si="3"/>
        <v>ОДНОРОДНЫЕ</v>
      </c>
      <c r="O26" s="7">
        <f t="shared" si="4"/>
        <v>22040</v>
      </c>
      <c r="R26" s="16"/>
    </row>
    <row r="27" spans="1:18" s="6" customFormat="1" x14ac:dyDescent="0.25">
      <c r="A27" s="26" t="s">
        <v>43</v>
      </c>
      <c r="B27" s="27" t="s">
        <v>141</v>
      </c>
      <c r="C27" s="28" t="s">
        <v>127</v>
      </c>
      <c r="D27" s="23">
        <v>28</v>
      </c>
      <c r="E27" s="56">
        <v>1300</v>
      </c>
      <c r="F27" s="57">
        <v>1365</v>
      </c>
      <c r="G27" s="57">
        <v>820</v>
      </c>
      <c r="H27" s="24"/>
      <c r="I27" s="7"/>
      <c r="J27" s="7">
        <f t="shared" si="5"/>
        <v>1161.6666666666667</v>
      </c>
      <c r="K27" s="9">
        <f t="shared" si="0"/>
        <v>3</v>
      </c>
      <c r="L27" s="25">
        <f t="shared" si="1"/>
        <v>297.67151918403823</v>
      </c>
      <c r="M27" s="25">
        <f t="shared" si="2"/>
        <v>25.624521020146762</v>
      </c>
      <c r="N27" s="9" t="str">
        <f t="shared" si="3"/>
        <v>ОДНОРОДНЫЕ</v>
      </c>
      <c r="O27" s="7">
        <f t="shared" si="4"/>
        <v>32526.666666666668</v>
      </c>
      <c r="R27" s="16"/>
    </row>
    <row r="28" spans="1:18" s="6" customFormat="1" x14ac:dyDescent="0.25">
      <c r="A28" s="26" t="s">
        <v>44</v>
      </c>
      <c r="B28" s="27" t="s">
        <v>45</v>
      </c>
      <c r="C28" s="28" t="s">
        <v>127</v>
      </c>
      <c r="D28" s="23">
        <v>128</v>
      </c>
      <c r="E28" s="56">
        <v>1300</v>
      </c>
      <c r="F28" s="57">
        <v>1365</v>
      </c>
      <c r="G28" s="57">
        <v>820</v>
      </c>
      <c r="H28" s="24"/>
      <c r="I28" s="7"/>
      <c r="J28" s="7">
        <f t="shared" si="5"/>
        <v>1161.6666666666667</v>
      </c>
      <c r="K28" s="9">
        <f t="shared" si="0"/>
        <v>3</v>
      </c>
      <c r="L28" s="25">
        <f t="shared" si="1"/>
        <v>297.67151918403823</v>
      </c>
      <c r="M28" s="25">
        <f t="shared" si="2"/>
        <v>25.624521020146762</v>
      </c>
      <c r="N28" s="9" t="str">
        <f t="shared" si="3"/>
        <v>ОДНОРОДНЫЕ</v>
      </c>
      <c r="O28" s="7">
        <f t="shared" si="4"/>
        <v>148693.33333333334</v>
      </c>
      <c r="R28" s="16"/>
    </row>
    <row r="29" spans="1:18" s="6" customFormat="1" x14ac:dyDescent="0.25">
      <c r="A29" s="26" t="s">
        <v>46</v>
      </c>
      <c r="B29" s="27" t="s">
        <v>47</v>
      </c>
      <c r="C29" s="28" t="s">
        <v>127</v>
      </c>
      <c r="D29" s="23">
        <v>2</v>
      </c>
      <c r="E29" s="56">
        <v>1300</v>
      </c>
      <c r="F29" s="57">
        <v>1365</v>
      </c>
      <c r="G29" s="57">
        <v>820</v>
      </c>
      <c r="H29" s="24"/>
      <c r="I29" s="7"/>
      <c r="J29" s="7">
        <f t="shared" si="5"/>
        <v>1161.6666666666667</v>
      </c>
      <c r="K29" s="9">
        <f t="shared" si="0"/>
        <v>3</v>
      </c>
      <c r="L29" s="25">
        <f t="shared" si="1"/>
        <v>297.67151918403823</v>
      </c>
      <c r="M29" s="25">
        <f t="shared" si="2"/>
        <v>25.624521020146762</v>
      </c>
      <c r="N29" s="9" t="str">
        <f t="shared" si="3"/>
        <v>ОДНОРОДНЫЕ</v>
      </c>
      <c r="O29" s="7">
        <f t="shared" si="4"/>
        <v>2323.3333333333335</v>
      </c>
      <c r="R29" s="16"/>
    </row>
    <row r="30" spans="1:18" s="6" customFormat="1" x14ac:dyDescent="0.25">
      <c r="A30" s="26" t="s">
        <v>48</v>
      </c>
      <c r="B30" s="27" t="s">
        <v>142</v>
      </c>
      <c r="C30" s="28" t="s">
        <v>127</v>
      </c>
      <c r="D30" s="23">
        <v>94</v>
      </c>
      <c r="E30" s="56">
        <v>1300</v>
      </c>
      <c r="F30" s="57">
        <v>1365</v>
      </c>
      <c r="G30" s="57">
        <v>820</v>
      </c>
      <c r="H30" s="24"/>
      <c r="I30" s="7"/>
      <c r="J30" s="7">
        <f t="shared" si="5"/>
        <v>1161.6666666666667</v>
      </c>
      <c r="K30" s="9">
        <f t="shared" si="0"/>
        <v>3</v>
      </c>
      <c r="L30" s="25">
        <f t="shared" si="1"/>
        <v>297.67151918403823</v>
      </c>
      <c r="M30" s="25">
        <f t="shared" si="2"/>
        <v>25.624521020146762</v>
      </c>
      <c r="N30" s="9" t="str">
        <f t="shared" si="3"/>
        <v>ОДНОРОДНЫЕ</v>
      </c>
      <c r="O30" s="7">
        <f t="shared" si="4"/>
        <v>109196.66666666667</v>
      </c>
      <c r="R30" s="16"/>
    </row>
    <row r="31" spans="1:18" s="6" customFormat="1" x14ac:dyDescent="0.25">
      <c r="A31" s="26" t="s">
        <v>49</v>
      </c>
      <c r="B31" s="27" t="s">
        <v>143</v>
      </c>
      <c r="C31" s="28" t="s">
        <v>127</v>
      </c>
      <c r="D31" s="23">
        <v>8</v>
      </c>
      <c r="E31" s="56">
        <v>1300</v>
      </c>
      <c r="F31" s="57">
        <v>1365</v>
      </c>
      <c r="G31" s="57">
        <v>820</v>
      </c>
      <c r="H31" s="24"/>
      <c r="I31" s="7"/>
      <c r="J31" s="7">
        <f t="shared" si="5"/>
        <v>1161.6666666666667</v>
      </c>
      <c r="K31" s="9">
        <f t="shared" si="0"/>
        <v>3</v>
      </c>
      <c r="L31" s="25">
        <f t="shared" si="1"/>
        <v>297.67151918403823</v>
      </c>
      <c r="M31" s="25">
        <f t="shared" si="2"/>
        <v>25.624521020146762</v>
      </c>
      <c r="N31" s="9" t="str">
        <f t="shared" si="3"/>
        <v>ОДНОРОДНЫЕ</v>
      </c>
      <c r="O31" s="7">
        <f t="shared" si="4"/>
        <v>9293.3333333333339</v>
      </c>
      <c r="R31" s="16"/>
    </row>
    <row r="32" spans="1:18" s="6" customFormat="1" x14ac:dyDescent="0.25">
      <c r="A32" s="26" t="s">
        <v>50</v>
      </c>
      <c r="B32" s="27" t="s">
        <v>51</v>
      </c>
      <c r="C32" s="28" t="s">
        <v>127</v>
      </c>
      <c r="D32" s="23">
        <v>4</v>
      </c>
      <c r="E32" s="56">
        <v>1300</v>
      </c>
      <c r="F32" s="57">
        <v>1365</v>
      </c>
      <c r="G32" s="57">
        <v>820</v>
      </c>
      <c r="H32" s="24"/>
      <c r="I32" s="7"/>
      <c r="J32" s="7">
        <f t="shared" si="5"/>
        <v>1161.6666666666667</v>
      </c>
      <c r="K32" s="9">
        <f t="shared" si="0"/>
        <v>3</v>
      </c>
      <c r="L32" s="25">
        <f t="shared" si="1"/>
        <v>297.67151918403823</v>
      </c>
      <c r="M32" s="25">
        <f t="shared" si="2"/>
        <v>25.624521020146762</v>
      </c>
      <c r="N32" s="9" t="str">
        <f t="shared" si="3"/>
        <v>ОДНОРОДНЫЕ</v>
      </c>
      <c r="O32" s="7">
        <f t="shared" si="4"/>
        <v>4646.666666666667</v>
      </c>
      <c r="R32" s="16"/>
    </row>
    <row r="33" spans="1:18" s="6" customFormat="1" x14ac:dyDescent="0.25">
      <c r="A33" s="26" t="s">
        <v>52</v>
      </c>
      <c r="B33" s="27" t="s">
        <v>53</v>
      </c>
      <c r="C33" s="28" t="s">
        <v>127</v>
      </c>
      <c r="D33" s="23">
        <v>80</v>
      </c>
      <c r="E33" s="56">
        <v>1300</v>
      </c>
      <c r="F33" s="57">
        <v>1365</v>
      </c>
      <c r="G33" s="57">
        <v>820</v>
      </c>
      <c r="H33" s="24"/>
      <c r="I33" s="7"/>
      <c r="J33" s="7">
        <f t="shared" si="5"/>
        <v>1161.6666666666667</v>
      </c>
      <c r="K33" s="9">
        <f t="shared" si="0"/>
        <v>3</v>
      </c>
      <c r="L33" s="25">
        <f t="shared" si="1"/>
        <v>297.67151918403823</v>
      </c>
      <c r="M33" s="25">
        <f t="shared" si="2"/>
        <v>25.624521020146762</v>
      </c>
      <c r="N33" s="9" t="str">
        <f t="shared" si="3"/>
        <v>ОДНОРОДНЫЕ</v>
      </c>
      <c r="O33" s="7">
        <f t="shared" si="4"/>
        <v>92933.333333333343</v>
      </c>
      <c r="R33" s="16"/>
    </row>
    <row r="34" spans="1:18" s="6" customFormat="1" x14ac:dyDescent="0.25">
      <c r="A34" s="26" t="s">
        <v>54</v>
      </c>
      <c r="B34" s="27" t="s">
        <v>55</v>
      </c>
      <c r="C34" s="28" t="s">
        <v>127</v>
      </c>
      <c r="D34" s="23">
        <v>2</v>
      </c>
      <c r="E34" s="56">
        <v>1300</v>
      </c>
      <c r="F34" s="57">
        <v>1365</v>
      </c>
      <c r="G34" s="57">
        <v>820</v>
      </c>
      <c r="H34" s="24"/>
      <c r="I34" s="7"/>
      <c r="J34" s="7">
        <f t="shared" si="5"/>
        <v>1161.6666666666667</v>
      </c>
      <c r="K34" s="9">
        <f t="shared" si="0"/>
        <v>3</v>
      </c>
      <c r="L34" s="25">
        <f t="shared" si="1"/>
        <v>297.67151918403823</v>
      </c>
      <c r="M34" s="25">
        <f t="shared" si="2"/>
        <v>25.624521020146762</v>
      </c>
      <c r="N34" s="9" t="str">
        <f t="shared" si="3"/>
        <v>ОДНОРОДНЫЕ</v>
      </c>
      <c r="O34" s="7">
        <f t="shared" si="4"/>
        <v>2323.3333333333335</v>
      </c>
      <c r="R34" s="16"/>
    </row>
    <row r="35" spans="1:18" s="6" customFormat="1" x14ac:dyDescent="0.25">
      <c r="A35" s="26" t="s">
        <v>56</v>
      </c>
      <c r="B35" s="27" t="s">
        <v>57</v>
      </c>
      <c r="C35" s="28" t="s">
        <v>127</v>
      </c>
      <c r="D35" s="23">
        <v>2</v>
      </c>
      <c r="E35" s="56">
        <v>800</v>
      </c>
      <c r="F35" s="57">
        <v>840</v>
      </c>
      <c r="G35" s="57">
        <v>820</v>
      </c>
      <c r="H35" s="24"/>
      <c r="I35" s="7"/>
      <c r="J35" s="7">
        <f t="shared" si="5"/>
        <v>820</v>
      </c>
      <c r="K35" s="9">
        <f t="shared" si="0"/>
        <v>3</v>
      </c>
      <c r="L35" s="25">
        <f t="shared" si="1"/>
        <v>20</v>
      </c>
      <c r="M35" s="25">
        <f t="shared" si="2"/>
        <v>2.4390243902439024</v>
      </c>
      <c r="N35" s="9" t="str">
        <f t="shared" si="3"/>
        <v>ОДНОРОДНЫЕ</v>
      </c>
      <c r="O35" s="7">
        <f t="shared" si="4"/>
        <v>1640</v>
      </c>
      <c r="R35" s="16"/>
    </row>
    <row r="36" spans="1:18" s="6" customFormat="1" x14ac:dyDescent="0.25">
      <c r="A36" s="26" t="s">
        <v>58</v>
      </c>
      <c r="B36" s="27" t="s">
        <v>59</v>
      </c>
      <c r="C36" s="28" t="s">
        <v>127</v>
      </c>
      <c r="D36" s="23">
        <v>2</v>
      </c>
      <c r="E36" s="56">
        <v>800</v>
      </c>
      <c r="F36" s="57">
        <v>840</v>
      </c>
      <c r="G36" s="57">
        <v>820</v>
      </c>
      <c r="H36" s="24"/>
      <c r="I36" s="7"/>
      <c r="J36" s="7">
        <f t="shared" si="5"/>
        <v>820</v>
      </c>
      <c r="K36" s="9">
        <f t="shared" si="0"/>
        <v>3</v>
      </c>
      <c r="L36" s="25">
        <f t="shared" si="1"/>
        <v>20</v>
      </c>
      <c r="M36" s="25">
        <f t="shared" si="2"/>
        <v>2.4390243902439024</v>
      </c>
      <c r="N36" s="9" t="str">
        <f t="shared" si="3"/>
        <v>ОДНОРОДНЫЕ</v>
      </c>
      <c r="O36" s="7">
        <f t="shared" si="4"/>
        <v>1640</v>
      </c>
      <c r="R36" s="16"/>
    </row>
    <row r="37" spans="1:18" s="6" customFormat="1" x14ac:dyDescent="0.25">
      <c r="A37" s="26" t="s">
        <v>60</v>
      </c>
      <c r="B37" s="27" t="s">
        <v>61</v>
      </c>
      <c r="C37" s="28" t="s">
        <v>127</v>
      </c>
      <c r="D37" s="23">
        <v>4</v>
      </c>
      <c r="E37" s="56">
        <v>800</v>
      </c>
      <c r="F37" s="57">
        <v>840</v>
      </c>
      <c r="G37" s="57">
        <v>820</v>
      </c>
      <c r="H37" s="24"/>
      <c r="I37" s="7"/>
      <c r="J37" s="7">
        <f t="shared" si="5"/>
        <v>820</v>
      </c>
      <c r="K37" s="9">
        <f t="shared" si="0"/>
        <v>3</v>
      </c>
      <c r="L37" s="25">
        <f t="shared" si="1"/>
        <v>20</v>
      </c>
      <c r="M37" s="25">
        <f t="shared" si="2"/>
        <v>2.4390243902439024</v>
      </c>
      <c r="N37" s="9" t="str">
        <f t="shared" si="3"/>
        <v>ОДНОРОДНЫЕ</v>
      </c>
      <c r="O37" s="7">
        <f t="shared" si="4"/>
        <v>3280</v>
      </c>
      <c r="R37" s="16"/>
    </row>
    <row r="38" spans="1:18" s="6" customFormat="1" x14ac:dyDescent="0.25">
      <c r="A38" s="26" t="s">
        <v>62</v>
      </c>
      <c r="B38" s="27" t="s">
        <v>63</v>
      </c>
      <c r="C38" s="28" t="s">
        <v>127</v>
      </c>
      <c r="D38" s="23">
        <v>2</v>
      </c>
      <c r="E38" s="56">
        <v>800</v>
      </c>
      <c r="F38" s="57">
        <v>840</v>
      </c>
      <c r="G38" s="57">
        <v>820</v>
      </c>
      <c r="H38" s="24"/>
      <c r="I38" s="7"/>
      <c r="J38" s="7">
        <f t="shared" si="5"/>
        <v>820</v>
      </c>
      <c r="K38" s="9">
        <f t="shared" si="0"/>
        <v>3</v>
      </c>
      <c r="L38" s="25">
        <f t="shared" si="1"/>
        <v>20</v>
      </c>
      <c r="M38" s="25">
        <f t="shared" si="2"/>
        <v>2.4390243902439024</v>
      </c>
      <c r="N38" s="9" t="str">
        <f t="shared" si="3"/>
        <v>ОДНОРОДНЫЕ</v>
      </c>
      <c r="O38" s="7">
        <f t="shared" si="4"/>
        <v>1640</v>
      </c>
      <c r="R38" s="16"/>
    </row>
    <row r="39" spans="1:18" s="6" customFormat="1" x14ac:dyDescent="0.25">
      <c r="A39" s="26" t="s">
        <v>64</v>
      </c>
      <c r="B39" s="27" t="s">
        <v>65</v>
      </c>
      <c r="C39" s="28" t="s">
        <v>127</v>
      </c>
      <c r="D39" s="23">
        <v>2</v>
      </c>
      <c r="E39" s="56">
        <v>800</v>
      </c>
      <c r="F39" s="57">
        <v>840</v>
      </c>
      <c r="G39" s="57">
        <v>820</v>
      </c>
      <c r="H39" s="24"/>
      <c r="I39" s="7"/>
      <c r="J39" s="7">
        <f t="shared" si="5"/>
        <v>820</v>
      </c>
      <c r="K39" s="9">
        <f t="shared" si="0"/>
        <v>3</v>
      </c>
      <c r="L39" s="25">
        <f t="shared" si="1"/>
        <v>20</v>
      </c>
      <c r="M39" s="25">
        <f t="shared" si="2"/>
        <v>2.4390243902439024</v>
      </c>
      <c r="N39" s="9" t="str">
        <f t="shared" si="3"/>
        <v>ОДНОРОДНЫЕ</v>
      </c>
      <c r="O39" s="7">
        <f t="shared" si="4"/>
        <v>1640</v>
      </c>
      <c r="R39" s="16"/>
    </row>
    <row r="40" spans="1:18" s="6" customFormat="1" x14ac:dyDescent="0.25">
      <c r="A40" s="26" t="s">
        <v>66</v>
      </c>
      <c r="B40" s="27" t="s">
        <v>144</v>
      </c>
      <c r="C40" s="28" t="s">
        <v>127</v>
      </c>
      <c r="D40" s="23">
        <v>2</v>
      </c>
      <c r="E40" s="56">
        <v>800</v>
      </c>
      <c r="F40" s="57">
        <v>840</v>
      </c>
      <c r="G40" s="57">
        <v>1040</v>
      </c>
      <c r="H40" s="24"/>
      <c r="I40" s="7"/>
      <c r="J40" s="7">
        <f t="shared" si="5"/>
        <v>893.33333333333337</v>
      </c>
      <c r="K40" s="9">
        <f t="shared" si="0"/>
        <v>3</v>
      </c>
      <c r="L40" s="25">
        <f t="shared" si="1"/>
        <v>128.58201014657243</v>
      </c>
      <c r="M40" s="25">
        <f t="shared" si="2"/>
        <v>14.393508598496913</v>
      </c>
      <c r="N40" s="9" t="str">
        <f t="shared" si="3"/>
        <v>ОДНОРОДНЫЕ</v>
      </c>
      <c r="O40" s="7">
        <f t="shared" si="4"/>
        <v>1786.6666666666667</v>
      </c>
      <c r="R40" s="16"/>
    </row>
    <row r="41" spans="1:18" s="6" customFormat="1" x14ac:dyDescent="0.25">
      <c r="A41" s="20">
        <v>2</v>
      </c>
      <c r="B41" s="21" t="s">
        <v>67</v>
      </c>
      <c r="C41" s="28"/>
      <c r="D41" s="40"/>
      <c r="E41" s="58"/>
      <c r="F41" s="59"/>
      <c r="G41" s="59"/>
      <c r="H41" s="24"/>
      <c r="I41" s="7"/>
      <c r="J41" s="7"/>
      <c r="K41" s="9"/>
      <c r="L41" s="25"/>
      <c r="M41" s="25"/>
      <c r="N41" s="9"/>
      <c r="O41" s="7"/>
      <c r="R41" s="16"/>
    </row>
    <row r="42" spans="1:18" s="6" customFormat="1" x14ac:dyDescent="0.25">
      <c r="A42" s="26" t="s">
        <v>68</v>
      </c>
      <c r="B42" s="27" t="s">
        <v>69</v>
      </c>
      <c r="C42" s="28" t="s">
        <v>127</v>
      </c>
      <c r="D42" s="23">
        <v>36</v>
      </c>
      <c r="E42" s="56">
        <v>1200</v>
      </c>
      <c r="F42" s="57">
        <v>1260</v>
      </c>
      <c r="G42" s="57">
        <v>890</v>
      </c>
      <c r="H42" s="24"/>
      <c r="I42" s="7"/>
      <c r="J42" s="7">
        <f t="shared" si="5"/>
        <v>1116.6666666666667</v>
      </c>
      <c r="K42" s="9">
        <f t="shared" si="0"/>
        <v>3</v>
      </c>
      <c r="L42" s="25">
        <f t="shared" si="1"/>
        <v>198.57828011475286</v>
      </c>
      <c r="M42" s="25">
        <f t="shared" si="2"/>
        <v>17.783129562515178</v>
      </c>
      <c r="N42" s="9" t="str">
        <f t="shared" si="3"/>
        <v>ОДНОРОДНЫЕ</v>
      </c>
      <c r="O42" s="7">
        <f t="shared" si="4"/>
        <v>40200</v>
      </c>
      <c r="R42" s="16"/>
    </row>
    <row r="43" spans="1:18" s="6" customFormat="1" x14ac:dyDescent="0.25">
      <c r="A43" s="26" t="s">
        <v>70</v>
      </c>
      <c r="B43" s="27" t="s">
        <v>71</v>
      </c>
      <c r="C43" s="28" t="s">
        <v>127</v>
      </c>
      <c r="D43" s="23">
        <v>4</v>
      </c>
      <c r="E43" s="56">
        <v>600</v>
      </c>
      <c r="F43" s="57">
        <v>630</v>
      </c>
      <c r="G43" s="57">
        <v>1040</v>
      </c>
      <c r="H43" s="24"/>
      <c r="I43" s="7"/>
      <c r="J43" s="7">
        <f t="shared" si="5"/>
        <v>756.66666666666663</v>
      </c>
      <c r="K43" s="9">
        <f t="shared" si="0"/>
        <v>3</v>
      </c>
      <c r="L43" s="25">
        <f t="shared" si="1"/>
        <v>245.83192089989731</v>
      </c>
      <c r="M43" s="25">
        <f t="shared" si="2"/>
        <v>32.488800118929163</v>
      </c>
      <c r="N43" s="9" t="str">
        <f t="shared" si="3"/>
        <v>ОДНОРОДНЫЕ</v>
      </c>
      <c r="O43" s="7">
        <f t="shared" si="4"/>
        <v>3026.6666666666665</v>
      </c>
      <c r="R43" s="16"/>
    </row>
    <row r="44" spans="1:18" s="6" customFormat="1" x14ac:dyDescent="0.25">
      <c r="A44" s="26" t="s">
        <v>72</v>
      </c>
      <c r="B44" s="27" t="s">
        <v>73</v>
      </c>
      <c r="C44" s="28" t="s">
        <v>127</v>
      </c>
      <c r="D44" s="23">
        <v>4</v>
      </c>
      <c r="E44" s="56">
        <v>600</v>
      </c>
      <c r="F44" s="57">
        <v>630</v>
      </c>
      <c r="G44" s="57">
        <v>1040</v>
      </c>
      <c r="H44" s="24"/>
      <c r="I44" s="7"/>
      <c r="J44" s="7">
        <f t="shared" si="5"/>
        <v>756.66666666666663</v>
      </c>
      <c r="K44" s="9">
        <f t="shared" si="0"/>
        <v>3</v>
      </c>
      <c r="L44" s="25">
        <f t="shared" si="1"/>
        <v>245.83192089989731</v>
      </c>
      <c r="M44" s="25">
        <f t="shared" si="2"/>
        <v>32.488800118929163</v>
      </c>
      <c r="N44" s="9" t="str">
        <f t="shared" si="3"/>
        <v>ОДНОРОДНЫЕ</v>
      </c>
      <c r="O44" s="7">
        <f t="shared" si="4"/>
        <v>3026.6666666666665</v>
      </c>
      <c r="R44" s="16"/>
    </row>
    <row r="45" spans="1:18" s="6" customFormat="1" x14ac:dyDescent="0.25">
      <c r="A45" s="26" t="s">
        <v>74</v>
      </c>
      <c r="B45" s="27" t="s">
        <v>75</v>
      </c>
      <c r="C45" s="28" t="s">
        <v>127</v>
      </c>
      <c r="D45" s="23">
        <v>10</v>
      </c>
      <c r="E45" s="56">
        <v>600</v>
      </c>
      <c r="F45" s="57">
        <v>630</v>
      </c>
      <c r="G45" s="57">
        <v>1040</v>
      </c>
      <c r="H45" s="24"/>
      <c r="I45" s="7"/>
      <c r="J45" s="7">
        <f t="shared" si="5"/>
        <v>756.66666666666663</v>
      </c>
      <c r="K45" s="9">
        <f t="shared" si="0"/>
        <v>3</v>
      </c>
      <c r="L45" s="25">
        <f t="shared" si="1"/>
        <v>245.83192089989731</v>
      </c>
      <c r="M45" s="25">
        <f t="shared" si="2"/>
        <v>32.488800118929163</v>
      </c>
      <c r="N45" s="9" t="str">
        <f t="shared" si="3"/>
        <v>ОДНОРОДНЫЕ</v>
      </c>
      <c r="O45" s="7">
        <f t="shared" si="4"/>
        <v>7566.6666666666661</v>
      </c>
      <c r="R45" s="16"/>
    </row>
    <row r="46" spans="1:18" s="6" customFormat="1" x14ac:dyDescent="0.25">
      <c r="A46" s="26" t="s">
        <v>76</v>
      </c>
      <c r="B46" s="27" t="s">
        <v>77</v>
      </c>
      <c r="C46" s="28" t="s">
        <v>127</v>
      </c>
      <c r="D46" s="23">
        <v>496</v>
      </c>
      <c r="E46" s="56">
        <v>650</v>
      </c>
      <c r="F46" s="57">
        <v>682.5</v>
      </c>
      <c r="G46" s="57">
        <v>820</v>
      </c>
      <c r="H46" s="24"/>
      <c r="I46" s="7"/>
      <c r="J46" s="7">
        <f t="shared" si="5"/>
        <v>717.5</v>
      </c>
      <c r="K46" s="9">
        <f t="shared" si="0"/>
        <v>3</v>
      </c>
      <c r="L46" s="25">
        <f t="shared" si="1"/>
        <v>90.242728238900227</v>
      </c>
      <c r="M46" s="25">
        <f t="shared" si="2"/>
        <v>12.57738372667599</v>
      </c>
      <c r="N46" s="9" t="str">
        <f t="shared" si="3"/>
        <v>ОДНОРОДНЫЕ</v>
      </c>
      <c r="O46" s="7">
        <f t="shared" si="4"/>
        <v>355880</v>
      </c>
      <c r="R46" s="16"/>
    </row>
    <row r="47" spans="1:18" s="6" customFormat="1" x14ac:dyDescent="0.25">
      <c r="A47" s="26" t="s">
        <v>78</v>
      </c>
      <c r="B47" s="27" t="s">
        <v>79</v>
      </c>
      <c r="C47" s="28" t="s">
        <v>127</v>
      </c>
      <c r="D47" s="23">
        <v>28</v>
      </c>
      <c r="E47" s="56">
        <v>600</v>
      </c>
      <c r="F47" s="57">
        <v>630</v>
      </c>
      <c r="G47" s="57">
        <v>820</v>
      </c>
      <c r="H47" s="24"/>
      <c r="I47" s="7"/>
      <c r="J47" s="7">
        <f t="shared" si="5"/>
        <v>683.33333333333337</v>
      </c>
      <c r="K47" s="9">
        <f t="shared" si="0"/>
        <v>3</v>
      </c>
      <c r="L47" s="25">
        <f t="shared" si="1"/>
        <v>119.3035344544887</v>
      </c>
      <c r="M47" s="25">
        <f t="shared" si="2"/>
        <v>17.459053822608102</v>
      </c>
      <c r="N47" s="9" t="str">
        <f t="shared" si="3"/>
        <v>ОДНОРОДНЫЕ</v>
      </c>
      <c r="O47" s="7">
        <f t="shared" si="4"/>
        <v>19133.333333333336</v>
      </c>
      <c r="R47" s="16"/>
    </row>
    <row r="48" spans="1:18" s="6" customFormat="1" x14ac:dyDescent="0.25">
      <c r="A48" s="26" t="s">
        <v>80</v>
      </c>
      <c r="B48" s="27" t="s">
        <v>81</v>
      </c>
      <c r="C48" s="28" t="s">
        <v>127</v>
      </c>
      <c r="D48" s="23">
        <v>36</v>
      </c>
      <c r="E48" s="56">
        <v>600</v>
      </c>
      <c r="F48" s="57">
        <v>630</v>
      </c>
      <c r="G48" s="57">
        <v>820</v>
      </c>
      <c r="H48" s="24"/>
      <c r="I48" s="7"/>
      <c r="J48" s="7">
        <f t="shared" si="5"/>
        <v>683.33333333333337</v>
      </c>
      <c r="K48" s="9">
        <f t="shared" si="0"/>
        <v>3</v>
      </c>
      <c r="L48" s="25">
        <f t="shared" si="1"/>
        <v>119.3035344544887</v>
      </c>
      <c r="M48" s="25">
        <f t="shared" si="2"/>
        <v>17.459053822608102</v>
      </c>
      <c r="N48" s="9" t="str">
        <f t="shared" si="3"/>
        <v>ОДНОРОДНЫЕ</v>
      </c>
      <c r="O48" s="7">
        <f t="shared" si="4"/>
        <v>24600</v>
      </c>
      <c r="R48" s="16"/>
    </row>
    <row r="49" spans="1:18" s="6" customFormat="1" x14ac:dyDescent="0.25">
      <c r="A49" s="26" t="s">
        <v>82</v>
      </c>
      <c r="B49" s="27" t="s">
        <v>83</v>
      </c>
      <c r="C49" s="28" t="s">
        <v>127</v>
      </c>
      <c r="D49" s="23">
        <v>28</v>
      </c>
      <c r="E49" s="56">
        <v>600</v>
      </c>
      <c r="F49" s="57">
        <v>630</v>
      </c>
      <c r="G49" s="57">
        <v>820</v>
      </c>
      <c r="H49" s="24"/>
      <c r="I49" s="7"/>
      <c r="J49" s="7">
        <f t="shared" si="5"/>
        <v>683.33333333333337</v>
      </c>
      <c r="K49" s="9">
        <f t="shared" si="0"/>
        <v>3</v>
      </c>
      <c r="L49" s="25">
        <f t="shared" si="1"/>
        <v>119.3035344544887</v>
      </c>
      <c r="M49" s="25">
        <f t="shared" si="2"/>
        <v>17.459053822608102</v>
      </c>
      <c r="N49" s="9" t="str">
        <f t="shared" si="3"/>
        <v>ОДНОРОДНЫЕ</v>
      </c>
      <c r="O49" s="7">
        <f t="shared" si="4"/>
        <v>19133.333333333336</v>
      </c>
      <c r="R49" s="16"/>
    </row>
    <row r="50" spans="1:18" s="6" customFormat="1" x14ac:dyDescent="0.25">
      <c r="A50" s="26" t="s">
        <v>84</v>
      </c>
      <c r="B50" s="27" t="s">
        <v>85</v>
      </c>
      <c r="C50" s="28" t="s">
        <v>127</v>
      </c>
      <c r="D50" s="23">
        <v>8</v>
      </c>
      <c r="E50" s="56">
        <v>600</v>
      </c>
      <c r="F50" s="57">
        <v>630</v>
      </c>
      <c r="G50" s="57">
        <v>820</v>
      </c>
      <c r="H50" s="24"/>
      <c r="I50" s="7"/>
      <c r="J50" s="7">
        <f t="shared" ref="J50:J62" si="6">AVERAGE(E50:I50)</f>
        <v>683.33333333333337</v>
      </c>
      <c r="K50" s="9">
        <f t="shared" ref="K50:K62" si="7">COUNT(E50:I50)</f>
        <v>3</v>
      </c>
      <c r="L50" s="25">
        <f t="shared" ref="L50:L62" si="8">STDEV(E50:I50)</f>
        <v>119.3035344544887</v>
      </c>
      <c r="M50" s="25">
        <f t="shared" ref="M50:M62" si="9">L50/J50*100</f>
        <v>17.459053822608102</v>
      </c>
      <c r="N50" s="9" t="str">
        <f>IF(M50&lt;33,"ОДНОРОДНЫЕ","НЕОДНОРОДНЫЕ")</f>
        <v>ОДНОРОДНЫЕ</v>
      </c>
      <c r="O50" s="7">
        <f t="shared" si="4"/>
        <v>5466.666666666667</v>
      </c>
      <c r="R50" s="16"/>
    </row>
    <row r="51" spans="1:18" s="6" customFormat="1" x14ac:dyDescent="0.25">
      <c r="A51" s="26" t="s">
        <v>86</v>
      </c>
      <c r="B51" s="27" t="s">
        <v>87</v>
      </c>
      <c r="C51" s="28" t="s">
        <v>127</v>
      </c>
      <c r="D51" s="23">
        <v>60</v>
      </c>
      <c r="E51" s="56">
        <v>600</v>
      </c>
      <c r="F51" s="57">
        <v>630</v>
      </c>
      <c r="G51" s="57">
        <v>820</v>
      </c>
      <c r="H51" s="24"/>
      <c r="I51" s="7"/>
      <c r="J51" s="7">
        <f t="shared" si="6"/>
        <v>683.33333333333337</v>
      </c>
      <c r="K51" s="9">
        <f t="shared" si="7"/>
        <v>3</v>
      </c>
      <c r="L51" s="25">
        <f t="shared" si="8"/>
        <v>119.3035344544887</v>
      </c>
      <c r="M51" s="25">
        <f t="shared" si="9"/>
        <v>17.459053822608102</v>
      </c>
      <c r="N51" s="9" t="str">
        <f t="shared" ref="N51:N62" si="10">IF(M51&lt;33,"ОДНОРОДНЫЕ","НЕОДНОРОДНЫЕ")</f>
        <v>ОДНОРОДНЫЕ</v>
      </c>
      <c r="O51" s="7">
        <f t="shared" si="4"/>
        <v>41000</v>
      </c>
      <c r="R51" s="16"/>
    </row>
    <row r="52" spans="1:18" s="6" customFormat="1" x14ac:dyDescent="0.25">
      <c r="A52" s="26" t="s">
        <v>88</v>
      </c>
      <c r="B52" s="27" t="s">
        <v>89</v>
      </c>
      <c r="C52" s="28" t="s">
        <v>127</v>
      </c>
      <c r="D52" s="23">
        <v>32</v>
      </c>
      <c r="E52" s="56">
        <v>600</v>
      </c>
      <c r="F52" s="57">
        <v>630</v>
      </c>
      <c r="G52" s="57">
        <v>820</v>
      </c>
      <c r="H52" s="24"/>
      <c r="I52" s="7"/>
      <c r="J52" s="7">
        <f t="shared" si="6"/>
        <v>683.33333333333337</v>
      </c>
      <c r="K52" s="9">
        <f t="shared" si="7"/>
        <v>3</v>
      </c>
      <c r="L52" s="25">
        <f t="shared" si="8"/>
        <v>119.3035344544887</v>
      </c>
      <c r="M52" s="25">
        <f t="shared" si="9"/>
        <v>17.459053822608102</v>
      </c>
      <c r="N52" s="9" t="str">
        <f t="shared" si="10"/>
        <v>ОДНОРОДНЫЕ</v>
      </c>
      <c r="O52" s="7">
        <f t="shared" si="4"/>
        <v>21866.666666666668</v>
      </c>
      <c r="R52" s="16"/>
    </row>
    <row r="53" spans="1:18" s="6" customFormat="1" x14ac:dyDescent="0.25">
      <c r="A53" s="26" t="s">
        <v>90</v>
      </c>
      <c r="B53" s="27" t="s">
        <v>91</v>
      </c>
      <c r="C53" s="28" t="s">
        <v>127</v>
      </c>
      <c r="D53" s="23">
        <v>4</v>
      </c>
      <c r="E53" s="56">
        <v>1000</v>
      </c>
      <c r="F53" s="57">
        <v>1050</v>
      </c>
      <c r="G53" s="57">
        <v>1040</v>
      </c>
      <c r="H53" s="24"/>
      <c r="I53" s="7"/>
      <c r="J53" s="7">
        <f t="shared" si="6"/>
        <v>1030</v>
      </c>
      <c r="K53" s="9">
        <f t="shared" si="7"/>
        <v>3</v>
      </c>
      <c r="L53" s="25">
        <f t="shared" si="8"/>
        <v>26.457513110645905</v>
      </c>
      <c r="M53" s="25">
        <f t="shared" si="9"/>
        <v>2.5686905932665924</v>
      </c>
      <c r="N53" s="9" t="str">
        <f t="shared" si="10"/>
        <v>ОДНОРОДНЫЕ</v>
      </c>
      <c r="O53" s="7">
        <f t="shared" si="4"/>
        <v>4120</v>
      </c>
      <c r="R53" s="16"/>
    </row>
    <row r="54" spans="1:18" s="6" customFormat="1" x14ac:dyDescent="0.25">
      <c r="A54" s="26" t="s">
        <v>92</v>
      </c>
      <c r="B54" s="27" t="s">
        <v>93</v>
      </c>
      <c r="C54" s="28" t="s">
        <v>127</v>
      </c>
      <c r="D54" s="23">
        <v>4</v>
      </c>
      <c r="E54" s="56">
        <v>600</v>
      </c>
      <c r="F54" s="57">
        <v>630</v>
      </c>
      <c r="G54" s="57">
        <v>820</v>
      </c>
      <c r="H54" s="24"/>
      <c r="I54" s="7"/>
      <c r="J54" s="7">
        <f t="shared" si="6"/>
        <v>683.33333333333337</v>
      </c>
      <c r="K54" s="9">
        <f t="shared" si="7"/>
        <v>3</v>
      </c>
      <c r="L54" s="25">
        <f t="shared" si="8"/>
        <v>119.3035344544887</v>
      </c>
      <c r="M54" s="25">
        <f t="shared" si="9"/>
        <v>17.459053822608102</v>
      </c>
      <c r="N54" s="9" t="str">
        <f t="shared" si="10"/>
        <v>ОДНОРОДНЫЕ</v>
      </c>
      <c r="O54" s="7">
        <f t="shared" si="4"/>
        <v>2733.3333333333335</v>
      </c>
      <c r="R54" s="16"/>
    </row>
    <row r="55" spans="1:18" s="6" customFormat="1" x14ac:dyDescent="0.25">
      <c r="A55" s="26" t="s">
        <v>94</v>
      </c>
      <c r="B55" s="27" t="s">
        <v>95</v>
      </c>
      <c r="C55" s="28" t="s">
        <v>127</v>
      </c>
      <c r="D55" s="23">
        <v>2</v>
      </c>
      <c r="E55" s="56">
        <v>600</v>
      </c>
      <c r="F55" s="57">
        <v>630</v>
      </c>
      <c r="G55" s="57">
        <v>490</v>
      </c>
      <c r="H55" s="24"/>
      <c r="I55" s="7"/>
      <c r="J55" s="7">
        <f t="shared" si="6"/>
        <v>573.33333333333337</v>
      </c>
      <c r="K55" s="9">
        <f t="shared" si="7"/>
        <v>3</v>
      </c>
      <c r="L55" s="25">
        <f t="shared" si="8"/>
        <v>73.711147958319799</v>
      </c>
      <c r="M55" s="25">
        <f t="shared" si="9"/>
        <v>12.856595574125546</v>
      </c>
      <c r="N55" s="9" t="str">
        <f t="shared" si="10"/>
        <v>ОДНОРОДНЫЕ</v>
      </c>
      <c r="O55" s="7">
        <f t="shared" si="4"/>
        <v>1146.6666666666667</v>
      </c>
      <c r="R55" s="16"/>
    </row>
    <row r="56" spans="1:18" s="6" customFormat="1" x14ac:dyDescent="0.25">
      <c r="A56" s="26" t="s">
        <v>96</v>
      </c>
      <c r="B56" s="27" t="s">
        <v>97</v>
      </c>
      <c r="C56" s="28" t="s">
        <v>127</v>
      </c>
      <c r="D56" s="23">
        <v>4</v>
      </c>
      <c r="E56" s="56">
        <v>1000</v>
      </c>
      <c r="F56" s="57">
        <v>1050</v>
      </c>
      <c r="G56" s="57">
        <v>1490</v>
      </c>
      <c r="H56" s="24"/>
      <c r="I56" s="7"/>
      <c r="J56" s="7">
        <f t="shared" si="6"/>
        <v>1180</v>
      </c>
      <c r="K56" s="9">
        <f t="shared" si="7"/>
        <v>3</v>
      </c>
      <c r="L56" s="25">
        <f t="shared" si="8"/>
        <v>269.62937525425525</v>
      </c>
      <c r="M56" s="25">
        <f t="shared" si="9"/>
        <v>22.849947055445359</v>
      </c>
      <c r="N56" s="9" t="str">
        <f t="shared" si="10"/>
        <v>ОДНОРОДНЫЕ</v>
      </c>
      <c r="O56" s="7">
        <f t="shared" si="4"/>
        <v>4720</v>
      </c>
      <c r="R56" s="16"/>
    </row>
    <row r="57" spans="1:18" s="6" customFormat="1" x14ac:dyDescent="0.25">
      <c r="A57" s="26" t="s">
        <v>98</v>
      </c>
      <c r="B57" s="27" t="s">
        <v>99</v>
      </c>
      <c r="C57" s="28" t="s">
        <v>127</v>
      </c>
      <c r="D57" s="23">
        <v>8</v>
      </c>
      <c r="E57" s="56">
        <v>1500</v>
      </c>
      <c r="F57" s="57">
        <v>1575</v>
      </c>
      <c r="G57" s="57">
        <v>1490</v>
      </c>
      <c r="H57" s="29"/>
      <c r="I57" s="7"/>
      <c r="J57" s="7">
        <f t="shared" si="6"/>
        <v>1521.6666666666667</v>
      </c>
      <c r="K57" s="9">
        <f t="shared" si="7"/>
        <v>3</v>
      </c>
      <c r="L57" s="25">
        <f t="shared" si="8"/>
        <v>46.457866215887847</v>
      </c>
      <c r="M57" s="25">
        <f t="shared" si="9"/>
        <v>3.0530908794668901</v>
      </c>
      <c r="N57" s="9" t="str">
        <f t="shared" si="10"/>
        <v>ОДНОРОДНЫЕ</v>
      </c>
      <c r="O57" s="7">
        <f t="shared" si="4"/>
        <v>12173.333333333334</v>
      </c>
      <c r="R57" s="16"/>
    </row>
    <row r="58" spans="1:18" s="6" customFormat="1" x14ac:dyDescent="0.25">
      <c r="A58" s="26" t="s">
        <v>100</v>
      </c>
      <c r="B58" s="27" t="s">
        <v>101</v>
      </c>
      <c r="C58" s="28" t="s">
        <v>127</v>
      </c>
      <c r="D58" s="23">
        <v>2</v>
      </c>
      <c r="E58" s="56">
        <v>1000</v>
      </c>
      <c r="F58" s="57">
        <v>1050</v>
      </c>
      <c r="G58" s="57">
        <v>1260</v>
      </c>
      <c r="H58" s="24"/>
      <c r="I58" s="7"/>
      <c r="J58" s="7">
        <f t="shared" si="6"/>
        <v>1103.3333333333333</v>
      </c>
      <c r="K58" s="9">
        <f t="shared" si="7"/>
        <v>3</v>
      </c>
      <c r="L58" s="25">
        <f t="shared" si="8"/>
        <v>137.96134724383222</v>
      </c>
      <c r="M58" s="25">
        <f t="shared" si="9"/>
        <v>12.504049599138872</v>
      </c>
      <c r="N58" s="9" t="str">
        <f t="shared" si="10"/>
        <v>ОДНОРОДНЫЕ</v>
      </c>
      <c r="O58" s="7">
        <f t="shared" si="4"/>
        <v>2206.6666666666665</v>
      </c>
      <c r="R58" s="16"/>
    </row>
    <row r="59" spans="1:18" s="6" customFormat="1" x14ac:dyDescent="0.25">
      <c r="A59" s="26" t="s">
        <v>102</v>
      </c>
      <c r="B59" s="27" t="s">
        <v>103</v>
      </c>
      <c r="C59" s="28" t="s">
        <v>127</v>
      </c>
      <c r="D59" s="23">
        <v>108</v>
      </c>
      <c r="E59" s="56">
        <v>600</v>
      </c>
      <c r="F59" s="57">
        <v>630</v>
      </c>
      <c r="G59" s="57">
        <v>1040</v>
      </c>
      <c r="H59" s="24"/>
      <c r="I59" s="7"/>
      <c r="J59" s="7">
        <f t="shared" si="6"/>
        <v>756.66666666666663</v>
      </c>
      <c r="K59" s="9">
        <f t="shared" si="7"/>
        <v>3</v>
      </c>
      <c r="L59" s="25">
        <f t="shared" si="8"/>
        <v>245.83192089989731</v>
      </c>
      <c r="M59" s="25">
        <f t="shared" si="9"/>
        <v>32.488800118929163</v>
      </c>
      <c r="N59" s="9" t="str">
        <f t="shared" si="10"/>
        <v>ОДНОРОДНЫЕ</v>
      </c>
      <c r="O59" s="7">
        <f t="shared" si="4"/>
        <v>81720</v>
      </c>
      <c r="R59" s="16"/>
    </row>
    <row r="60" spans="1:18" s="6" customFormat="1" x14ac:dyDescent="0.25">
      <c r="A60" s="26" t="s">
        <v>104</v>
      </c>
      <c r="B60" s="27" t="s">
        <v>105</v>
      </c>
      <c r="C60" s="28" t="s">
        <v>127</v>
      </c>
      <c r="D60" s="23">
        <v>28</v>
      </c>
      <c r="E60" s="56">
        <v>600</v>
      </c>
      <c r="F60" s="57">
        <v>630</v>
      </c>
      <c r="G60" s="57">
        <v>820</v>
      </c>
      <c r="H60" s="24"/>
      <c r="I60" s="7"/>
      <c r="J60" s="7">
        <f t="shared" si="6"/>
        <v>683.33333333333337</v>
      </c>
      <c r="K60" s="9">
        <f t="shared" si="7"/>
        <v>3</v>
      </c>
      <c r="L60" s="25">
        <f t="shared" si="8"/>
        <v>119.3035344544887</v>
      </c>
      <c r="M60" s="25">
        <f t="shared" si="9"/>
        <v>17.459053822608102</v>
      </c>
      <c r="N60" s="9" t="str">
        <f t="shared" si="10"/>
        <v>ОДНОРОДНЫЕ</v>
      </c>
      <c r="O60" s="7">
        <f t="shared" si="4"/>
        <v>19133.333333333336</v>
      </c>
      <c r="R60" s="16"/>
    </row>
    <row r="61" spans="1:18" s="6" customFormat="1" x14ac:dyDescent="0.25">
      <c r="A61" s="26" t="s">
        <v>106</v>
      </c>
      <c r="B61" s="27" t="s">
        <v>107</v>
      </c>
      <c r="C61" s="28" t="s">
        <v>127</v>
      </c>
      <c r="D61" s="23">
        <v>10</v>
      </c>
      <c r="E61" s="56">
        <v>1000</v>
      </c>
      <c r="F61" s="57">
        <v>1050</v>
      </c>
      <c r="G61" s="57">
        <v>1040</v>
      </c>
      <c r="H61" s="24"/>
      <c r="I61" s="7"/>
      <c r="J61" s="7">
        <f t="shared" si="6"/>
        <v>1030</v>
      </c>
      <c r="K61" s="9">
        <f t="shared" si="7"/>
        <v>3</v>
      </c>
      <c r="L61" s="25">
        <f t="shared" si="8"/>
        <v>26.457513110645905</v>
      </c>
      <c r="M61" s="25">
        <f t="shared" si="9"/>
        <v>2.5686905932665924</v>
      </c>
      <c r="N61" s="9" t="str">
        <f t="shared" si="10"/>
        <v>ОДНОРОДНЫЕ</v>
      </c>
      <c r="O61" s="7">
        <f t="shared" si="4"/>
        <v>10300</v>
      </c>
      <c r="R61" s="16"/>
    </row>
    <row r="62" spans="1:18" s="6" customFormat="1" x14ac:dyDescent="0.25">
      <c r="A62" s="26" t="s">
        <v>108</v>
      </c>
      <c r="B62" s="27" t="s">
        <v>109</v>
      </c>
      <c r="C62" s="28" t="s">
        <v>127</v>
      </c>
      <c r="D62" s="23">
        <v>80</v>
      </c>
      <c r="E62" s="56">
        <v>600</v>
      </c>
      <c r="F62" s="57">
        <v>630</v>
      </c>
      <c r="G62" s="57">
        <v>1040</v>
      </c>
      <c r="H62" s="24"/>
      <c r="I62" s="7"/>
      <c r="J62" s="7">
        <f t="shared" si="6"/>
        <v>756.66666666666663</v>
      </c>
      <c r="K62" s="9">
        <f t="shared" si="7"/>
        <v>3</v>
      </c>
      <c r="L62" s="25">
        <f t="shared" si="8"/>
        <v>245.83192089989731</v>
      </c>
      <c r="M62" s="25">
        <f t="shared" si="9"/>
        <v>32.488800118929163</v>
      </c>
      <c r="N62" s="9" t="str">
        <f t="shared" si="10"/>
        <v>ОДНОРОДНЫЕ</v>
      </c>
      <c r="O62" s="7">
        <f t="shared" si="4"/>
        <v>60533.333333333328</v>
      </c>
      <c r="R62" s="16"/>
    </row>
    <row r="63" spans="1:18" s="11" customFormat="1" x14ac:dyDescent="0.25">
      <c r="A63" s="26" t="s">
        <v>133</v>
      </c>
      <c r="B63" s="27" t="s">
        <v>128</v>
      </c>
      <c r="C63" s="28" t="s">
        <v>127</v>
      </c>
      <c r="D63" s="23">
        <v>4</v>
      </c>
      <c r="E63" s="58">
        <v>1000</v>
      </c>
      <c r="F63" s="59">
        <v>1050</v>
      </c>
      <c r="G63" s="59">
        <v>1040</v>
      </c>
      <c r="H63" s="24"/>
      <c r="I63" s="12"/>
      <c r="J63" s="12">
        <f t="shared" ref="J63:J66" si="11">AVERAGE(E63:I63)</f>
        <v>1030</v>
      </c>
      <c r="K63" s="13">
        <f t="shared" ref="K63:K66" si="12">COUNT(E63:I63)</f>
        <v>3</v>
      </c>
      <c r="L63" s="25">
        <f t="shared" ref="L63:L66" si="13">STDEV(E63:I63)</f>
        <v>26.457513110645905</v>
      </c>
      <c r="M63" s="25">
        <f t="shared" ref="M63:M66" si="14">L63/J63*100</f>
        <v>2.5686905932665924</v>
      </c>
      <c r="N63" s="13" t="str">
        <f t="shared" ref="N63:N66" si="15">IF(M63&lt;33,"ОДНОРОДНЫЕ","НЕОДНОРОДНЫЕ")</f>
        <v>ОДНОРОДНЫЕ</v>
      </c>
      <c r="O63" s="12">
        <f t="shared" ref="O63:O66" si="16">D63*J63</f>
        <v>4120</v>
      </c>
      <c r="R63" s="16"/>
    </row>
    <row r="64" spans="1:18" s="11" customFormat="1" x14ac:dyDescent="0.25">
      <c r="A64" s="26" t="s">
        <v>132</v>
      </c>
      <c r="B64" s="27" t="s">
        <v>129</v>
      </c>
      <c r="C64" s="28" t="s">
        <v>127</v>
      </c>
      <c r="D64" s="23">
        <v>4</v>
      </c>
      <c r="E64" s="56">
        <v>100</v>
      </c>
      <c r="F64" s="57">
        <v>105</v>
      </c>
      <c r="G64" s="57">
        <v>104</v>
      </c>
      <c r="H64" s="24"/>
      <c r="I64" s="12"/>
      <c r="J64" s="12">
        <f t="shared" si="11"/>
        <v>103</v>
      </c>
      <c r="K64" s="13">
        <f t="shared" si="12"/>
        <v>3</v>
      </c>
      <c r="L64" s="25">
        <f t="shared" si="13"/>
        <v>2.6457513110645907</v>
      </c>
      <c r="M64" s="25">
        <f t="shared" si="14"/>
        <v>2.5686905932665929</v>
      </c>
      <c r="N64" s="13" t="str">
        <f t="shared" si="15"/>
        <v>ОДНОРОДНЫЕ</v>
      </c>
      <c r="O64" s="12">
        <f t="shared" si="16"/>
        <v>412</v>
      </c>
      <c r="R64" s="16"/>
    </row>
    <row r="65" spans="1:18" s="11" customFormat="1" x14ac:dyDescent="0.25">
      <c r="A65" s="26" t="s">
        <v>134</v>
      </c>
      <c r="B65" s="27" t="s">
        <v>130</v>
      </c>
      <c r="C65" s="28" t="s">
        <v>127</v>
      </c>
      <c r="D65" s="23">
        <v>4</v>
      </c>
      <c r="E65" s="56">
        <v>600</v>
      </c>
      <c r="F65" s="57">
        <v>630</v>
      </c>
      <c r="G65" s="57">
        <v>1040</v>
      </c>
      <c r="H65" s="24"/>
      <c r="I65" s="12"/>
      <c r="J65" s="12">
        <f t="shared" si="11"/>
        <v>756.66666666666663</v>
      </c>
      <c r="K65" s="13">
        <f t="shared" si="12"/>
        <v>3</v>
      </c>
      <c r="L65" s="25">
        <f t="shared" si="13"/>
        <v>245.83192089989731</v>
      </c>
      <c r="M65" s="25">
        <f t="shared" si="14"/>
        <v>32.488800118929163</v>
      </c>
      <c r="N65" s="13" t="str">
        <f t="shared" si="15"/>
        <v>ОДНОРОДНЫЕ</v>
      </c>
      <c r="O65" s="12">
        <f t="shared" si="16"/>
        <v>3026.6666666666665</v>
      </c>
      <c r="R65" s="16"/>
    </row>
    <row r="66" spans="1:18" s="11" customFormat="1" x14ac:dyDescent="0.25">
      <c r="A66" s="38" t="s">
        <v>135</v>
      </c>
      <c r="B66" s="27" t="s">
        <v>131</v>
      </c>
      <c r="C66" s="28" t="s">
        <v>127</v>
      </c>
      <c r="D66" s="23">
        <v>4</v>
      </c>
      <c r="E66" s="58">
        <v>1000</v>
      </c>
      <c r="F66" s="59">
        <v>1050</v>
      </c>
      <c r="G66" s="59">
        <v>1040</v>
      </c>
      <c r="H66" s="24"/>
      <c r="I66" s="12"/>
      <c r="J66" s="12">
        <f t="shared" si="11"/>
        <v>1030</v>
      </c>
      <c r="K66" s="13">
        <f t="shared" si="12"/>
        <v>3</v>
      </c>
      <c r="L66" s="25">
        <f t="shared" si="13"/>
        <v>26.457513110645905</v>
      </c>
      <c r="M66" s="25">
        <f t="shared" si="14"/>
        <v>2.5686905932665924</v>
      </c>
      <c r="N66" s="13" t="str">
        <f t="shared" si="15"/>
        <v>ОДНОРОДНЫЕ</v>
      </c>
      <c r="O66" s="12">
        <f t="shared" si="16"/>
        <v>4120</v>
      </c>
      <c r="R66" s="16"/>
    </row>
    <row r="67" spans="1:18" s="6" customFormat="1" x14ac:dyDescent="0.25">
      <c r="A67" s="20">
        <v>3</v>
      </c>
      <c r="B67" s="21" t="s">
        <v>110</v>
      </c>
      <c r="C67" s="28"/>
      <c r="D67" s="41"/>
      <c r="E67" s="58"/>
      <c r="F67" s="59"/>
      <c r="G67" s="59"/>
      <c r="H67" s="24"/>
      <c r="I67" s="7"/>
      <c r="J67" s="7"/>
      <c r="K67" s="9"/>
      <c r="L67" s="25"/>
      <c r="M67" s="25"/>
      <c r="N67" s="9"/>
      <c r="O67" s="7"/>
      <c r="R67" s="16"/>
    </row>
    <row r="68" spans="1:18" s="6" customFormat="1" x14ac:dyDescent="0.25">
      <c r="A68" s="26" t="s">
        <v>111</v>
      </c>
      <c r="B68" s="27" t="s">
        <v>112</v>
      </c>
      <c r="C68" s="28" t="s">
        <v>127</v>
      </c>
      <c r="D68" s="23">
        <v>5</v>
      </c>
      <c r="E68" s="56">
        <v>800</v>
      </c>
      <c r="F68" s="57">
        <v>840</v>
      </c>
      <c r="G68" s="57">
        <v>600</v>
      </c>
      <c r="H68" s="24"/>
      <c r="I68" s="7"/>
      <c r="J68" s="7">
        <f t="shared" ref="J68:J76" si="17">AVERAGE(E68:I68)</f>
        <v>746.66666666666663</v>
      </c>
      <c r="K68" s="9">
        <f t="shared" ref="K68:K76" si="18">COUNT(E68:I68)</f>
        <v>3</v>
      </c>
      <c r="L68" s="25">
        <f t="shared" ref="L68:L76" si="19">STDEV(E68:I68)</f>
        <v>128.58201014657288</v>
      </c>
      <c r="M68" s="25">
        <f t="shared" ref="M68:M76" si="20">L68/J68*100</f>
        <v>17.220804930344581</v>
      </c>
      <c r="N68" s="9" t="str">
        <f t="shared" ref="N68:N76" si="21">IF(M68&lt;33,"ОДНОРОДНЫЕ","НЕОДНОРОДНЫЕ")</f>
        <v>ОДНОРОДНЫЕ</v>
      </c>
      <c r="O68" s="7">
        <f t="shared" si="4"/>
        <v>3733.333333333333</v>
      </c>
      <c r="R68" s="16"/>
    </row>
    <row r="69" spans="1:18" s="6" customFormat="1" x14ac:dyDescent="0.25">
      <c r="A69" s="26" t="s">
        <v>113</v>
      </c>
      <c r="B69" s="27" t="s">
        <v>114</v>
      </c>
      <c r="C69" s="28" t="s">
        <v>127</v>
      </c>
      <c r="D69" s="23">
        <v>1</v>
      </c>
      <c r="E69" s="56">
        <v>800</v>
      </c>
      <c r="F69" s="57">
        <v>840</v>
      </c>
      <c r="G69" s="57">
        <v>600</v>
      </c>
      <c r="H69" s="24"/>
      <c r="I69" s="7"/>
      <c r="J69" s="7">
        <f t="shared" si="17"/>
        <v>746.66666666666663</v>
      </c>
      <c r="K69" s="9">
        <f t="shared" si="18"/>
        <v>3</v>
      </c>
      <c r="L69" s="25">
        <f t="shared" si="19"/>
        <v>128.58201014657288</v>
      </c>
      <c r="M69" s="25">
        <f t="shared" si="20"/>
        <v>17.220804930344581</v>
      </c>
      <c r="N69" s="9" t="str">
        <f t="shared" si="21"/>
        <v>ОДНОРОДНЫЕ</v>
      </c>
      <c r="O69" s="7">
        <f t="shared" si="4"/>
        <v>746.66666666666663</v>
      </c>
      <c r="R69" s="16"/>
    </row>
    <row r="70" spans="1:18" s="6" customFormat="1" x14ac:dyDescent="0.25">
      <c r="A70" s="20">
        <v>4</v>
      </c>
      <c r="B70" s="21" t="s">
        <v>115</v>
      </c>
      <c r="C70" s="28"/>
      <c r="D70" s="41"/>
      <c r="E70" s="39"/>
      <c r="F70" s="14"/>
      <c r="G70" s="14"/>
      <c r="H70" s="24"/>
      <c r="I70" s="7"/>
      <c r="J70" s="7"/>
      <c r="K70" s="9"/>
      <c r="L70" s="25"/>
      <c r="M70" s="25"/>
      <c r="N70" s="9"/>
      <c r="O70" s="7"/>
      <c r="R70" s="16"/>
    </row>
    <row r="71" spans="1:18" s="6" customFormat="1" x14ac:dyDescent="0.25">
      <c r="A71" s="26" t="s">
        <v>116</v>
      </c>
      <c r="B71" s="27" t="s">
        <v>117</v>
      </c>
      <c r="C71" s="28" t="s">
        <v>127</v>
      </c>
      <c r="D71" s="23">
        <v>2</v>
      </c>
      <c r="E71" s="42">
        <v>2500</v>
      </c>
      <c r="F71" s="43">
        <v>2625</v>
      </c>
      <c r="G71" s="43">
        <v>1850</v>
      </c>
      <c r="H71" s="24"/>
      <c r="I71" s="7"/>
      <c r="J71" s="7">
        <f t="shared" si="17"/>
        <v>2325</v>
      </c>
      <c r="K71" s="9">
        <f t="shared" si="18"/>
        <v>3</v>
      </c>
      <c r="L71" s="25">
        <f t="shared" si="19"/>
        <v>416.08292442733097</v>
      </c>
      <c r="M71" s="25">
        <f t="shared" si="20"/>
        <v>17.896039760315311</v>
      </c>
      <c r="N71" s="9" t="str">
        <f t="shared" si="21"/>
        <v>ОДНОРОДНЫЕ</v>
      </c>
      <c r="O71" s="7">
        <f t="shared" si="4"/>
        <v>4650</v>
      </c>
      <c r="R71" s="16"/>
    </row>
    <row r="72" spans="1:18" s="6" customFormat="1" ht="28.5" x14ac:dyDescent="0.25">
      <c r="A72" s="20">
        <v>5</v>
      </c>
      <c r="B72" s="21" t="s">
        <v>118</v>
      </c>
      <c r="C72" s="28"/>
      <c r="D72" s="41"/>
      <c r="E72" s="39"/>
      <c r="F72" s="14"/>
      <c r="G72" s="14"/>
      <c r="H72" s="24"/>
      <c r="I72" s="7"/>
      <c r="J72" s="7"/>
      <c r="K72" s="9"/>
      <c r="L72" s="25"/>
      <c r="M72" s="25"/>
      <c r="N72" s="9"/>
      <c r="O72" s="7"/>
      <c r="R72" s="16"/>
    </row>
    <row r="73" spans="1:18" s="6" customFormat="1" x14ac:dyDescent="0.25">
      <c r="A73" s="26" t="s">
        <v>119</v>
      </c>
      <c r="B73" s="27" t="s">
        <v>120</v>
      </c>
      <c r="C73" s="28" t="s">
        <v>127</v>
      </c>
      <c r="D73" s="23">
        <v>4</v>
      </c>
      <c r="E73" s="42">
        <v>500</v>
      </c>
      <c r="F73" s="43">
        <v>525</v>
      </c>
      <c r="G73" s="43">
        <v>600</v>
      </c>
      <c r="H73" s="24"/>
      <c r="I73" s="7"/>
      <c r="J73" s="7">
        <f t="shared" si="17"/>
        <v>541.66666666666663</v>
      </c>
      <c r="K73" s="9">
        <f t="shared" si="18"/>
        <v>3</v>
      </c>
      <c r="L73" s="25">
        <f t="shared" si="19"/>
        <v>52.041649986653319</v>
      </c>
      <c r="M73" s="25">
        <f t="shared" si="20"/>
        <v>9.6076892283052295</v>
      </c>
      <c r="N73" s="9" t="str">
        <f t="shared" si="21"/>
        <v>ОДНОРОДНЫЕ</v>
      </c>
      <c r="O73" s="7">
        <f t="shared" si="4"/>
        <v>2166.6666666666665</v>
      </c>
      <c r="R73" s="16"/>
    </row>
    <row r="74" spans="1:18" s="6" customFormat="1" x14ac:dyDescent="0.25">
      <c r="A74" s="26" t="s">
        <v>121</v>
      </c>
      <c r="B74" s="27" t="s">
        <v>122</v>
      </c>
      <c r="C74" s="28" t="s">
        <v>127</v>
      </c>
      <c r="D74" s="23">
        <v>28</v>
      </c>
      <c r="E74" s="42">
        <v>500</v>
      </c>
      <c r="F74" s="43">
        <v>525</v>
      </c>
      <c r="G74" s="43">
        <v>600</v>
      </c>
      <c r="H74" s="24"/>
      <c r="I74" s="7"/>
      <c r="J74" s="7">
        <f t="shared" si="17"/>
        <v>541.66666666666663</v>
      </c>
      <c r="K74" s="9">
        <f t="shared" si="18"/>
        <v>3</v>
      </c>
      <c r="L74" s="25">
        <f t="shared" si="19"/>
        <v>52.041649986653319</v>
      </c>
      <c r="M74" s="25">
        <f t="shared" si="20"/>
        <v>9.6076892283052295</v>
      </c>
      <c r="N74" s="9" t="str">
        <f t="shared" si="21"/>
        <v>ОДНОРОДНЫЕ</v>
      </c>
      <c r="O74" s="7">
        <f t="shared" si="4"/>
        <v>15166.666666666666</v>
      </c>
      <c r="R74" s="16"/>
    </row>
    <row r="75" spans="1:18" s="6" customFormat="1" x14ac:dyDescent="0.25">
      <c r="A75" s="26" t="s">
        <v>123</v>
      </c>
      <c r="B75" s="27" t="s">
        <v>124</v>
      </c>
      <c r="C75" s="28" t="s">
        <v>127</v>
      </c>
      <c r="D75" s="23">
        <v>20</v>
      </c>
      <c r="E75" s="42">
        <v>500</v>
      </c>
      <c r="F75" s="43">
        <v>525</v>
      </c>
      <c r="G75" s="43">
        <v>600</v>
      </c>
      <c r="H75" s="24"/>
      <c r="I75" s="7"/>
      <c r="J75" s="7">
        <f t="shared" si="17"/>
        <v>541.66666666666663</v>
      </c>
      <c r="K75" s="9">
        <f t="shared" si="18"/>
        <v>3</v>
      </c>
      <c r="L75" s="25">
        <f t="shared" si="19"/>
        <v>52.041649986653319</v>
      </c>
      <c r="M75" s="25">
        <f t="shared" si="20"/>
        <v>9.6076892283052295</v>
      </c>
      <c r="N75" s="9" t="str">
        <f t="shared" si="21"/>
        <v>ОДНОРОДНЫЕ</v>
      </c>
      <c r="O75" s="7">
        <f t="shared" si="4"/>
        <v>10833.333333333332</v>
      </c>
      <c r="R75" s="16"/>
    </row>
    <row r="76" spans="1:18" s="6" customFormat="1" x14ac:dyDescent="0.25">
      <c r="A76" s="26" t="s">
        <v>125</v>
      </c>
      <c r="B76" s="27" t="s">
        <v>126</v>
      </c>
      <c r="C76" s="28" t="s">
        <v>127</v>
      </c>
      <c r="D76" s="23">
        <v>10</v>
      </c>
      <c r="E76" s="42">
        <v>500</v>
      </c>
      <c r="F76" s="43">
        <v>525</v>
      </c>
      <c r="G76" s="43">
        <v>600</v>
      </c>
      <c r="H76" s="24"/>
      <c r="I76" s="7"/>
      <c r="J76" s="7">
        <f t="shared" si="17"/>
        <v>541.66666666666663</v>
      </c>
      <c r="K76" s="9">
        <f t="shared" si="18"/>
        <v>3</v>
      </c>
      <c r="L76" s="25">
        <f t="shared" si="19"/>
        <v>52.041649986653319</v>
      </c>
      <c r="M76" s="25">
        <f t="shared" si="20"/>
        <v>9.6076892283052295</v>
      </c>
      <c r="N76" s="9" t="str">
        <f t="shared" si="21"/>
        <v>ОДНОРОДНЫЕ</v>
      </c>
      <c r="O76" s="7">
        <f t="shared" si="4"/>
        <v>5416.6666666666661</v>
      </c>
      <c r="R76" s="16"/>
    </row>
    <row r="77" spans="1:18" x14ac:dyDescent="0.25">
      <c r="A77" s="30"/>
      <c r="B77" s="31"/>
      <c r="C77" s="9"/>
      <c r="D77" s="32"/>
      <c r="E77" s="33">
        <f>SUMPRODUCT($D$18:$D$76,E18:E76)</f>
        <v>1349000</v>
      </c>
      <c r="F77" s="34">
        <f>SUMPRODUCT($D$18:$D$76,F18:F76)</f>
        <v>1416450</v>
      </c>
      <c r="G77" s="34">
        <f>SUMPRODUCT($D$18:$D$76,G18:G76)</f>
        <v>1370536</v>
      </c>
      <c r="H77" s="35"/>
      <c r="I77" s="36"/>
      <c r="J77" s="7"/>
      <c r="K77" s="9"/>
      <c r="L77" s="25"/>
      <c r="M77" s="25"/>
      <c r="N77" s="9"/>
      <c r="O77" s="7"/>
    </row>
    <row r="80" spans="1:18" x14ac:dyDescent="0.25">
      <c r="A80" s="46" t="s">
        <v>25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</row>
    <row r="81" spans="1:18" ht="15" customHeight="1" x14ac:dyDescent="0.25">
      <c r="A81" s="46" t="s">
        <v>24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</row>
    <row r="82" spans="1:18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"/>
    </row>
    <row r="83" spans="1:18" s="6" customFormat="1" ht="15" customHeight="1" x14ac:dyDescent="0.2">
      <c r="A83" s="60" t="s">
        <v>149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R83" s="16"/>
    </row>
  </sheetData>
  <mergeCells count="17">
    <mergeCell ref="L12:M12"/>
    <mergeCell ref="B14:N14"/>
    <mergeCell ref="O16:O17"/>
    <mergeCell ref="A15:B15"/>
    <mergeCell ref="C15:D15"/>
    <mergeCell ref="J16:J17"/>
    <mergeCell ref="K16:K17"/>
    <mergeCell ref="L16:L17"/>
    <mergeCell ref="M16:M17"/>
    <mergeCell ref="N16:N17"/>
    <mergeCell ref="A16:A17"/>
    <mergeCell ref="C16:D16"/>
    <mergeCell ref="B16:B17"/>
    <mergeCell ref="A82:N82"/>
    <mergeCell ref="A81:O81"/>
    <mergeCell ref="A83:O83"/>
    <mergeCell ref="A80:O80"/>
  </mergeCells>
  <conditionalFormatting sqref="N18:N77">
    <cfRule type="containsText" dxfId="5" priority="34" operator="containsText" text="НЕ">
      <formula>NOT(ISERROR(SEARCH("НЕ",N18)))</formula>
    </cfRule>
    <cfRule type="containsText" dxfId="4" priority="35" operator="containsText" text="ОДНОРОДНЫЕ">
      <formula>NOT(ISERROR(SEARCH("ОДНОРОДНЫЕ",N18)))</formula>
    </cfRule>
    <cfRule type="containsText" dxfId="3" priority="36" operator="containsText" text="НЕОДНОРОДНЫЕ">
      <formula>NOT(ISERROR(SEARCH("НЕОДНОРОДНЫЕ",N18)))</formula>
    </cfRule>
  </conditionalFormatting>
  <conditionalFormatting sqref="N18:N77">
    <cfRule type="containsText" dxfId="2" priority="31" operator="containsText" text="НЕОДНОРОДНЫЕ">
      <formula>NOT(ISERROR(SEARCH("НЕОДНОРОДНЫЕ",N18)))</formula>
    </cfRule>
    <cfRule type="containsText" dxfId="1" priority="32" operator="containsText" text="ОДНОРОДНЫЕ">
      <formula>NOT(ISERROR(SEARCH("ОДНОРОДНЫЕ",N18)))</formula>
    </cfRule>
    <cfRule type="containsText" dxfId="0" priority="33" operator="containsText" text="НЕОДНОРОДНЫЕ">
      <formula>NOT(ISERROR(SEARCH("НЕОДНОРОДНЫЕ",N18)))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2024-11-20T01:44:14Z</dcterms:modified>
</cp:coreProperties>
</file>