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9" i="1" l="1"/>
  <c r="Q19" i="1" s="1"/>
  <c r="M19" i="1"/>
  <c r="N19" i="1"/>
  <c r="O19" i="1" l="1"/>
  <c r="P19" i="1" s="1"/>
  <c r="C16" i="1"/>
</calcChain>
</file>

<file path=xl/sharedStrings.xml><?xml version="1.0" encoding="utf-8"?>
<sst xmlns="http://schemas.openxmlformats.org/spreadsheetml/2006/main" count="46" uniqueCount="40">
  <si>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</si>
  <si>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</si>
  <si>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</si>
  <si>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</si>
  <si>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</si>
  <si>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</si>
  <si>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</si>
  <si>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</si>
  <si>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</si>
  <si>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</si>
  <si>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</si>
  <si>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</si>
  <si>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</si>
  <si>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</si>
  <si>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</si>
  <si>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</si>
  <si>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</si>
  <si>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</si>
  <si>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</si>
  <si>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</si>
  <si>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</si>
  <si>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</si>
  <si>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</si>
  <si>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</si>
  <si>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</si>
  <si>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</si>
  <si>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</si>
  <si>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</si>
  <si>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</si>
  <si>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№1</t>
  </si>
  <si>
    <t>Источник №2</t>
  </si>
  <si>
    <t>Источник №3</t>
  </si>
  <si>
    <t>Уп.</t>
  </si>
  <si>
    <t>№ 061-24</t>
  </si>
  <si>
    <t>на поставку лекарственных препаратов (заменители плазмы и других компонентов крови)</t>
  </si>
  <si>
    <t>Альбумин человека</t>
  </si>
  <si>
    <t>Начальная (максимальная) цена договора устанавливается в размере 403 089,20 руб. (четыреста три тысячи восемьдесят девять рублей двадцать копеек)</t>
  </si>
  <si>
    <t>КП вх. 220/вс от 07.03.2024</t>
  </si>
  <si>
    <t>КП вх. 221/вс от 07.03.2024</t>
  </si>
  <si>
    <t>Государственный реестр предельных отпускных цен 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</si>
</sst>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zoomScale="85" zoomScaleNormal="85" zoomScalePageLayoutView="70" workbookViewId="0">
      <selection activeCell="G16" sqref="G16"/>
    </sheetView>
  </sheetViews>
  <sheetFormatPr defaultRowHeight="15" x14ac:dyDescent="0.25"/>
  <cols>
    <col min="1" max="1" width="6.140625" style="9" bestFit="1" customWidth="1"/>
    <col min="2" max="2" width="33.28515625" style="9" bestFit="1" customWidth="1"/>
    <col min="3" max="3" width="11.7109375" style="9" customWidth="1"/>
    <col min="4" max="4" width="7.140625" style="9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9" customWidth="1"/>
    <col min="14" max="14" width="12.5703125" style="9" customWidth="1"/>
    <col min="15" max="15" width="10.28515625" style="9" customWidth="1"/>
    <col min="16" max="16" width="22.42578125" style="9" bestFit="1" customWidth="1"/>
    <col min="17" max="17" width="17.5703125" style="1" customWidth="1"/>
    <col min="18" max="18" width="10.7109375" style="9" bestFit="1" customWidth="1"/>
    <col min="19" max="19" width="11.28515625" style="9" bestFit="1" customWidth="1"/>
    <col min="20" max="20" width="10.7109375" style="9" bestFit="1" customWidth="1"/>
    <col min="21" max="21" width="11.7109375" style="9" bestFit="1" customWidth="1"/>
    <col min="22" max="22" width="10.7109375" style="9" bestFit="1" customWidth="1"/>
    <col min="23" max="16384" width="9.140625" style="9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41" t="s">
        <v>34</v>
      </c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x14ac:dyDescent="0.25">
      <c r="G4" s="18"/>
      <c r="H4" s="18"/>
      <c r="I4" s="18"/>
      <c r="J4" s="18"/>
      <c r="K4" s="18"/>
      <c r="L4" s="18"/>
      <c r="M4" s="20"/>
      <c r="N4" s="20"/>
      <c r="O4" s="20"/>
      <c r="P4" s="20"/>
      <c r="Q4" s="5" t="s">
        <v>22</v>
      </c>
    </row>
    <row r="5" spans="1:17" x14ac:dyDescent="0.25">
      <c r="G5" s="18"/>
      <c r="H5" s="18"/>
      <c r="I5" s="18"/>
      <c r="J5" s="18"/>
      <c r="K5" s="18"/>
      <c r="L5" s="18"/>
      <c r="M5" s="20"/>
      <c r="N5" s="20"/>
      <c r="O5" s="20"/>
      <c r="P5" s="20"/>
      <c r="Q5" s="5" t="s">
        <v>21</v>
      </c>
    </row>
    <row r="6" spans="1:17" ht="14.45" customHeight="1" x14ac:dyDescent="0.25">
      <c r="G6" s="18"/>
      <c r="H6" s="18"/>
      <c r="I6" s="18"/>
      <c r="J6" s="18"/>
      <c r="K6" s="18"/>
      <c r="L6" s="18"/>
      <c r="M6" s="20"/>
      <c r="N6" s="20"/>
      <c r="O6" s="20"/>
      <c r="P6" s="20"/>
      <c r="Q6" s="5" t="s">
        <v>33</v>
      </c>
    </row>
    <row r="7" spans="1:17" x14ac:dyDescent="0.25">
      <c r="G7" s="18"/>
      <c r="H7" s="18"/>
      <c r="I7" s="18"/>
      <c r="J7" s="18"/>
      <c r="K7" s="18"/>
      <c r="L7" s="18"/>
      <c r="M7" s="20"/>
      <c r="N7" s="20"/>
      <c r="O7" s="20"/>
      <c r="P7" s="20"/>
      <c r="Q7" s="3" t="s">
        <v>13</v>
      </c>
    </row>
    <row r="8" spans="1:17" x14ac:dyDescent="0.25">
      <c r="Q8" s="19" t="s">
        <v>16</v>
      </c>
    </row>
    <row r="9" spans="1:17" x14ac:dyDescent="0.25">
      <c r="Q9" s="19" t="s">
        <v>14</v>
      </c>
    </row>
    <row r="11" spans="1:17" ht="28.9" customHeight="1" x14ac:dyDescent="0.25">
      <c r="N11" s="42" t="s">
        <v>27</v>
      </c>
      <c r="O11" s="42"/>
      <c r="P11" s="20"/>
      <c r="Q11" s="18" t="s">
        <v>28</v>
      </c>
    </row>
    <row r="13" spans="1:17" x14ac:dyDescent="0.25">
      <c r="B13" s="30" t="s">
        <v>15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7" hidden="1" x14ac:dyDescent="0.25"/>
    <row r="16" spans="1:17" ht="68.25" customHeight="1" x14ac:dyDescent="0.25">
      <c r="A16" s="34" t="s">
        <v>11</v>
      </c>
      <c r="B16" s="35"/>
      <c r="C16" s="36">
        <f>SUM(Q19:Q19)</f>
        <v>403089.20000000007</v>
      </c>
      <c r="D16" s="35"/>
      <c r="E16" s="7" t="s">
        <v>37</v>
      </c>
      <c r="F16" s="7" t="s">
        <v>38</v>
      </c>
      <c r="G16" s="7" t="s">
        <v>39</v>
      </c>
      <c r="H16" s="8"/>
      <c r="I16" s="8"/>
      <c r="J16" s="8"/>
      <c r="K16" s="7"/>
      <c r="L16" s="10"/>
      <c r="M16" s="12"/>
      <c r="N16" s="12"/>
      <c r="O16" s="12"/>
      <c r="P16" s="12"/>
      <c r="Q16" s="10"/>
    </row>
    <row r="17" spans="1:19" ht="30" customHeight="1" x14ac:dyDescent="0.25">
      <c r="A17" s="39" t="s">
        <v>0</v>
      </c>
      <c r="B17" s="39" t="s">
        <v>1</v>
      </c>
      <c r="C17" s="39" t="s">
        <v>2</v>
      </c>
      <c r="D17" s="39"/>
      <c r="E17" s="8" t="s">
        <v>29</v>
      </c>
      <c r="F17" s="8" t="s">
        <v>30</v>
      </c>
      <c r="G17" s="8" t="s">
        <v>31</v>
      </c>
      <c r="H17" s="10" t="s">
        <v>23</v>
      </c>
      <c r="I17" s="10" t="s">
        <v>24</v>
      </c>
      <c r="J17" s="10" t="s">
        <v>25</v>
      </c>
      <c r="K17" s="10" t="s">
        <v>26</v>
      </c>
      <c r="L17" s="37" t="s">
        <v>12</v>
      </c>
      <c r="M17" s="39" t="s">
        <v>8</v>
      </c>
      <c r="N17" s="39" t="s">
        <v>9</v>
      </c>
      <c r="O17" s="39" t="s">
        <v>10</v>
      </c>
      <c r="P17" s="39" t="s">
        <v>6</v>
      </c>
      <c r="Q17" s="33" t="s">
        <v>7</v>
      </c>
    </row>
    <row r="18" spans="1:19" x14ac:dyDescent="0.25">
      <c r="A18" s="40"/>
      <c r="B18" s="40"/>
      <c r="C18" s="13" t="s">
        <v>3</v>
      </c>
      <c r="D18" s="13" t="s">
        <v>4</v>
      </c>
      <c r="E18" s="8" t="s">
        <v>5</v>
      </c>
      <c r="F18" s="8" t="s">
        <v>5</v>
      </c>
      <c r="G18" s="8" t="s">
        <v>5</v>
      </c>
      <c r="H18" s="11" t="s">
        <v>5</v>
      </c>
      <c r="I18" s="11" t="s">
        <v>5</v>
      </c>
      <c r="J18" s="11" t="s">
        <v>5</v>
      </c>
      <c r="K18" s="11" t="s">
        <v>5</v>
      </c>
      <c r="L18" s="38"/>
      <c r="M18" s="39"/>
      <c r="N18" s="39"/>
      <c r="O18" s="39"/>
      <c r="P18" s="39"/>
      <c r="Q18" s="33"/>
    </row>
    <row r="19" spans="1:19" s="15" customFormat="1" x14ac:dyDescent="0.25">
      <c r="A19" s="21">
        <v>1</v>
      </c>
      <c r="B19" s="23" t="s">
        <v>35</v>
      </c>
      <c r="C19" s="22" t="s">
        <v>32</v>
      </c>
      <c r="D19" s="22">
        <v>80</v>
      </c>
      <c r="E19" s="26">
        <v>5038.62</v>
      </c>
      <c r="F19" s="26">
        <v>5038.6000000000004</v>
      </c>
      <c r="G19" s="26">
        <v>5038.625</v>
      </c>
      <c r="H19" s="8"/>
      <c r="I19" s="8"/>
      <c r="J19" s="8"/>
      <c r="K19" s="17"/>
      <c r="L19" s="16">
        <f t="shared" ref="L19" si="0">AVERAGE(E19:K19)</f>
        <v>5038.6150000000007</v>
      </c>
      <c r="M19" s="14">
        <f t="shared" ref="M19" si="1" xml:space="preserve"> COUNT(E19:K19)</f>
        <v>3</v>
      </c>
      <c r="N19" s="14">
        <f t="shared" ref="N19" si="2">STDEV(E19:K19)</f>
        <v>1.3228756555096075E-2</v>
      </c>
      <c r="O19" s="14">
        <f t="shared" ref="O19" si="3">N19/L19*100</f>
        <v>2.6254747693753289E-4</v>
      </c>
      <c r="P19" s="14" t="str">
        <f t="shared" ref="P19" si="4">IF(O19&lt;33,"ОДНОРОДНЫЕ","НЕОДНОРОДНЫЕ")</f>
        <v>ОДНОРОДНЫЕ</v>
      </c>
      <c r="Q19" s="16">
        <f t="shared" ref="Q19" si="5">D19*L19</f>
        <v>403089.20000000007</v>
      </c>
    </row>
    <row r="20" spans="1:19" x14ac:dyDescent="0.25">
      <c r="D20" s="24"/>
      <c r="E20" s="25"/>
      <c r="F20" s="25"/>
      <c r="G20" s="25"/>
      <c r="R20" s="6"/>
      <c r="S20" s="1"/>
    </row>
    <row r="21" spans="1:19" x14ac:dyDescent="0.25">
      <c r="A21" s="31" t="s">
        <v>18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9" x14ac:dyDescent="0.25">
      <c r="A22" s="32" t="s">
        <v>17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9" ht="15" customHeight="1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9" s="20" customFormat="1" x14ac:dyDescent="0.25">
      <c r="A24" s="27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"/>
      <c r="S24" s="2"/>
    </row>
    <row r="25" spans="1:19" x14ac:dyDescent="0.25">
      <c r="P25" s="6"/>
    </row>
    <row r="30" spans="1:19" x14ac:dyDescent="0.25">
      <c r="P30" s="6"/>
    </row>
  </sheetData>
  <mergeCells count="18">
    <mergeCell ref="G3:Q3"/>
    <mergeCell ref="B17:B18"/>
    <mergeCell ref="C17:D17"/>
    <mergeCell ref="N11:O11"/>
    <mergeCell ref="A24:Q24"/>
    <mergeCell ref="A23:Q23"/>
    <mergeCell ref="B13:P13"/>
    <mergeCell ref="A21:Q21"/>
    <mergeCell ref="A22:Q22"/>
    <mergeCell ref="Q17:Q18"/>
    <mergeCell ref="A16:B16"/>
    <mergeCell ref="C16:D16"/>
    <mergeCell ref="L17:L18"/>
    <mergeCell ref="M17:M18"/>
    <mergeCell ref="N17:N18"/>
    <mergeCell ref="O17:O18"/>
    <mergeCell ref="P17:P18"/>
    <mergeCell ref="A17:A18"/>
  </mergeCells>
  <conditionalFormatting sqref="P19">
    <cfRule type="containsText" dxfId="5" priority="4" operator="containsText" text="НЕ">
      <formula>NOT(ISERROR(SEARCH("НЕ",P19)))</formula>
    </cfRule>
    <cfRule type="containsText" dxfId="4" priority="5" operator="containsText" text="ОДНОРОДНЫЕ">
      <formula>NOT(ISERROR(SEARCH("ОДНОРОДНЫЕ",P19)))</formula>
    </cfRule>
    <cfRule type="containsText" dxfId="3" priority="6" operator="containsText" text="НЕОДНОРОДНЫЕ">
      <formula>NOT(ISERROR(SEARCH("НЕОДНОРОДНЫЕ",P19)))</formula>
    </cfRule>
  </conditionalFormatting>
  <conditionalFormatting sqref="P19">
    <cfRule type="containsText" dxfId="2" priority="1" operator="containsText" text="НЕОДНОРОДНЫЕ">
      <formula>NOT(ISERROR(SEARCH("НЕОДНОРОДНЫЕ",P19)))</formula>
    </cfRule>
    <cfRule type="containsText" dxfId="1" priority="2" operator="containsText" text="ОДНОРОДНЫЕ">
      <formula>NOT(ISERROR(SEARCH("ОДНОРОДНЫЕ",P19)))</formula>
    </cfRule>
    <cfRule type="containsText" dxfId="0" priority="3" operator="containsText" text="НЕОДНОРОДНЫЕ">
      <formula>NOT(ISERROR(SEARCH("НЕОДНОРОДНЫЕ",P19)))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2024-03-22T00:15:18Z</dcterms:modified>
</cp:coreProperties>
</file>