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38" i="1" l="1"/>
  <c r="F38" i="1"/>
  <c r="G38" i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K21" i="1" l="1"/>
  <c r="L21" i="1" s="1"/>
  <c r="K37" i="1"/>
  <c r="L37" i="1" s="1"/>
  <c r="K32" i="1"/>
  <c r="L32" i="1" s="1"/>
  <c r="K31" i="1"/>
  <c r="L31" i="1" s="1"/>
  <c r="K28" i="1"/>
  <c r="L28" i="1" s="1"/>
  <c r="K24" i="1"/>
  <c r="L24" i="1" s="1"/>
  <c r="M38" i="1"/>
  <c r="K27" i="1"/>
  <c r="L27" i="1" s="1"/>
  <c r="K30" i="1"/>
  <c r="L30" i="1" s="1"/>
  <c r="K36" i="1"/>
  <c r="L36" i="1" s="1"/>
  <c r="K25" i="1"/>
  <c r="L25" i="1" s="1"/>
  <c r="K33" i="1"/>
  <c r="L33" i="1" s="1"/>
  <c r="K22" i="1"/>
  <c r="L22" i="1" s="1"/>
  <c r="K34" i="1"/>
  <c r="L34" i="1" s="1"/>
  <c r="K23" i="1"/>
  <c r="L23" i="1" s="1"/>
  <c r="K26" i="1"/>
  <c r="L26" i="1" s="1"/>
  <c r="K29" i="1"/>
  <c r="L29" i="1" s="1"/>
  <c r="K20" i="1"/>
  <c r="L20" i="1" s="1"/>
  <c r="K35" i="1"/>
  <c r="L35" i="1" s="1"/>
</calcChain>
</file>

<file path=xl/sharedStrings.xml><?xml version="1.0" encoding="utf-8"?>
<sst xmlns="http://schemas.openxmlformats.org/spreadsheetml/2006/main" count="72" uniqueCount="52">
  <si>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</si>
  <si>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</si>
  <si>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</si>
  <si>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</si>
  <si>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</si>
  <si>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</si>
  <si>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</si>
  <si>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</si>
  <si>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</si>
  <si>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</si>
  <si>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</si>
  <si>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</si>
  <si>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</si>
  <si>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</si>
  <si>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</si>
  <si>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</si>
  <si>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</si>
  <si>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</si>
  <si>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</si>
  <si>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</si>
  <si>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</si>
  <si>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</si>
  <si>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</si>
  <si>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</si>
  <si>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</si>
  <si>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</si>
  <si>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</si>
  <si>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059-24</t>
  </si>
  <si>
    <t>на поставку оборудования и материалов для систем безопасности, систем контроля и управления доступом, систем охранного телевиденья, смонтированных на объектах  ОГАУЗ «ИГКБ № 8»</t>
  </si>
  <si>
    <t xml:space="preserve">Извещатель пожарный тепловой ИП-101-1А-А1 </t>
  </si>
  <si>
    <t xml:space="preserve">Извещатель пожарный дымовой оптико-электронный точечный ДИП 212-45 «Марко», 2-х проводный </t>
  </si>
  <si>
    <t xml:space="preserve">Извещатель пожарный ручной ИПР 513-10 </t>
  </si>
  <si>
    <t>Блок речевого оповещения С-КЛБРО для трансляции сообщений в системах оповещения, 2 сообщения по 8 сек. ,выходная мощность 24 Вт при нагрузки 2 Ом</t>
  </si>
  <si>
    <t>Громкоговоритель настенный Соната-3 (8 Ом),</t>
  </si>
  <si>
    <t>Прибор приемно-контрольный охранно-пожарный Сигнал-20М</t>
  </si>
  <si>
    <t>Прибор приемно-контрольный охранно-пожарный Сигнал-20П</t>
  </si>
  <si>
    <t>Резервированный источник питания  РАПАН-30П (355) Блок бесперебойного питания 12В, 3 Ач,, пластиковый корпус под АКБ 7 Ач, защита АКБ, защита выхода</t>
  </si>
  <si>
    <t>Прибор приемно-контрольный охранно-пожарный "Гранит-5" 5 ШС (или эквивалент)</t>
  </si>
  <si>
    <t>Оповещатель охранно-пожарный световой (табло) ТОПАЗ-12 "Выход" Табло (или эквивалент)</t>
  </si>
  <si>
    <t>Оповещатель охранно-пожарный звуковой Свирель-12V 95 дБ (или эквивалент)</t>
  </si>
  <si>
    <t xml:space="preserve">Извещатель пожарный дымовой ДИП-34А-03 </t>
  </si>
  <si>
    <t>Свето-звуковой оповещатель МАЯК-12-КП (или эквивалент)</t>
  </si>
  <si>
    <t>Аккумулятор герметичный свинцово-кислотный Etalon Fors (или эквивалент)</t>
  </si>
  <si>
    <t>Аккумулятор герметичный свинцово-кислотный GS 7,2-12 (или эквивалент)</t>
  </si>
  <si>
    <t>Пульт контроля и управления С2000-М с двухстрочным ЖКИ индикатором</t>
  </si>
  <si>
    <t xml:space="preserve">Блок индикации и управления С2000-БКИ для работы в составе ИСО "Орион" </t>
  </si>
  <si>
    <t>шт.</t>
  </si>
  <si>
    <t>вх. № 541 от 29.02.2024</t>
  </si>
  <si>
    <t>вх. № 540 от 29.02.2024</t>
  </si>
  <si>
    <t>вх. № 539 от 29.02.2024</t>
  </si>
  <si>
    <t>Исходя из имеющегося у Заказчика объёма финансового обеспечения для осуществления закупки НМЦД устанавливается в размере 237807.81 руб. (двести тридцать семь тысяч восемьсот семь рублей восемьдесят одна копейка)</t>
  </si>
  <si>
    <t>Начальная (максимальная) цена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</si>
</sst>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7.85546875" style="17" bestFit="1" customWidth="1"/>
    <col min="4" max="4" width="7.710937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2:13" x14ac:dyDescent="0.25">
      <c r="M1" s="11" t="s">
        <v>20</v>
      </c>
    </row>
    <row r="2" spans="2:13" ht="14.45" customHeight="1" x14ac:dyDescent="0.25">
      <c r="E2" s="8"/>
      <c r="F2" s="8"/>
      <c r="G2" s="8"/>
      <c r="H2" s="8"/>
      <c r="I2" s="6"/>
      <c r="J2" s="6"/>
      <c r="K2" s="6"/>
      <c r="L2" s="6"/>
      <c r="M2" s="12" t="s">
        <v>21</v>
      </c>
    </row>
    <row r="3" spans="2:13" x14ac:dyDescent="0.25">
      <c r="E3" s="32" t="s">
        <v>28</v>
      </c>
      <c r="F3" s="32"/>
      <c r="G3" s="32"/>
      <c r="H3" s="32"/>
      <c r="I3" s="32"/>
      <c r="J3" s="32"/>
      <c r="K3" s="32"/>
      <c r="L3" s="32"/>
      <c r="M3" s="32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27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4" t="s">
        <v>16</v>
      </c>
      <c r="K12" s="34"/>
      <c r="M12" s="1" t="s">
        <v>14</v>
      </c>
    </row>
    <row r="14" spans="2:13" x14ac:dyDescent="0.25"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3" ht="54.6" customHeight="1" x14ac:dyDescent="0.25">
      <c r="A17" s="38" t="s">
        <v>51</v>
      </c>
      <c r="B17" s="39"/>
      <c r="C17" s="40">
        <f>M38</f>
        <v>237807.81</v>
      </c>
      <c r="D17" s="41"/>
      <c r="E17" s="21" t="s">
        <v>47</v>
      </c>
      <c r="F17" s="21" t="s">
        <v>48</v>
      </c>
      <c r="G17" s="21" t="s">
        <v>49</v>
      </c>
      <c r="H17" s="15"/>
      <c r="I17" s="16"/>
      <c r="J17" s="16"/>
      <c r="K17" s="16"/>
      <c r="L17" s="16"/>
      <c r="M17" s="18"/>
    </row>
    <row r="18" spans="1:13" ht="30" customHeight="1" x14ac:dyDescent="0.25">
      <c r="A18" s="30" t="s">
        <v>0</v>
      </c>
      <c r="B18" s="30" t="s">
        <v>1</v>
      </c>
      <c r="C18" s="30" t="s">
        <v>2</v>
      </c>
      <c r="D18" s="30"/>
      <c r="E18" s="18" t="s">
        <v>24</v>
      </c>
      <c r="F18" s="18" t="s">
        <v>25</v>
      </c>
      <c r="G18" s="18" t="s">
        <v>26</v>
      </c>
      <c r="H18" s="42" t="s">
        <v>11</v>
      </c>
      <c r="I18" s="30" t="s">
        <v>8</v>
      </c>
      <c r="J18" s="30" t="s">
        <v>9</v>
      </c>
      <c r="K18" s="30" t="s">
        <v>10</v>
      </c>
      <c r="L18" s="30" t="s">
        <v>6</v>
      </c>
      <c r="M18" s="37" t="s">
        <v>7</v>
      </c>
    </row>
    <row r="19" spans="1:13" x14ac:dyDescent="0.25">
      <c r="A19" s="31"/>
      <c r="B19" s="31"/>
      <c r="C19" s="20" t="s">
        <v>3</v>
      </c>
      <c r="D19" s="20" t="s">
        <v>4</v>
      </c>
      <c r="E19" s="19" t="s">
        <v>5</v>
      </c>
      <c r="F19" s="18" t="s">
        <v>5</v>
      </c>
      <c r="G19" s="18" t="s">
        <v>5</v>
      </c>
      <c r="H19" s="43"/>
      <c r="I19" s="30"/>
      <c r="J19" s="30"/>
      <c r="K19" s="30"/>
      <c r="L19" s="30"/>
      <c r="M19" s="37"/>
    </row>
    <row r="20" spans="1:13" s="25" customFormat="1" ht="30" x14ac:dyDescent="0.25">
      <c r="A20" s="4">
        <v>1</v>
      </c>
      <c r="B20" s="27" t="s">
        <v>29</v>
      </c>
      <c r="C20" s="28" t="s">
        <v>46</v>
      </c>
      <c r="D20" s="28">
        <v>5</v>
      </c>
      <c r="E20" s="14">
        <v>455</v>
      </c>
      <c r="F20" s="13">
        <v>480</v>
      </c>
      <c r="G20" s="26">
        <v>438</v>
      </c>
      <c r="H20" s="26">
        <f t="shared" ref="H20:H37" si="0">ROUNDUP(AVERAGE(E20:G20),2)</f>
        <v>457.67</v>
      </c>
      <c r="I20" s="24">
        <f t="shared" ref="I20:I37" si="1" xml:space="preserve"> COUNT(E20:G20)</f>
        <v>3</v>
      </c>
      <c r="J20" s="24">
        <f t="shared" ref="J20:J37" si="2">STDEV(E20:G20)</f>
        <v>21.126602503321099</v>
      </c>
      <c r="K20" s="24">
        <f t="shared" ref="K20:K25" si="3">J20/H20*100</f>
        <v>4.6161213326897323</v>
      </c>
      <c r="L20" s="24" t="str">
        <f t="shared" ref="L20:L25" si="4">IF(K20&lt;33,"ОДНОРОДНЫЕ","НЕОДНОРОДНЫЕ")</f>
        <v>ОДНОРОДНЫЕ</v>
      </c>
      <c r="M20" s="26">
        <f t="shared" ref="M20:M37" si="5">D20*H20</f>
        <v>2288.35</v>
      </c>
    </row>
    <row r="21" spans="1:13" s="25" customFormat="1" ht="45" x14ac:dyDescent="0.25">
      <c r="A21" s="4">
        <v>2</v>
      </c>
      <c r="B21" s="27" t="s">
        <v>30</v>
      </c>
      <c r="C21" s="28" t="s">
        <v>46</v>
      </c>
      <c r="D21" s="28">
        <v>50</v>
      </c>
      <c r="E21" s="14">
        <v>791</v>
      </c>
      <c r="F21" s="13">
        <v>860</v>
      </c>
      <c r="G21" s="26">
        <v>786</v>
      </c>
      <c r="H21" s="26">
        <f t="shared" si="0"/>
        <v>812.34</v>
      </c>
      <c r="I21" s="24">
        <f t="shared" si="1"/>
        <v>3</v>
      </c>
      <c r="J21" s="24">
        <f t="shared" si="2"/>
        <v>41.356176483487125</v>
      </c>
      <c r="K21" s="24">
        <f t="shared" si="3"/>
        <v>5.090993485915642</v>
      </c>
      <c r="L21" s="24" t="str">
        <f t="shared" si="4"/>
        <v>ОДНОРОДНЫЕ</v>
      </c>
      <c r="M21" s="26">
        <f t="shared" si="5"/>
        <v>40617</v>
      </c>
    </row>
    <row r="22" spans="1:13" s="25" customFormat="1" x14ac:dyDescent="0.25">
      <c r="A22" s="4">
        <v>3</v>
      </c>
      <c r="B22" s="27" t="s">
        <v>31</v>
      </c>
      <c r="C22" s="28" t="s">
        <v>46</v>
      </c>
      <c r="D22" s="28">
        <v>5</v>
      </c>
      <c r="E22" s="14">
        <v>481.9</v>
      </c>
      <c r="F22" s="13">
        <v>560</v>
      </c>
      <c r="G22" s="26">
        <v>465</v>
      </c>
      <c r="H22" s="26">
        <f t="shared" si="0"/>
        <v>502.3</v>
      </c>
      <c r="I22" s="24">
        <f t="shared" si="1"/>
        <v>3</v>
      </c>
      <c r="J22" s="24">
        <f t="shared" si="2"/>
        <v>50.679088389591229</v>
      </c>
      <c r="K22" s="24">
        <f t="shared" si="3"/>
        <v>10.089406408439425</v>
      </c>
      <c r="L22" s="24" t="str">
        <f t="shared" si="4"/>
        <v>ОДНОРОДНЫЕ</v>
      </c>
      <c r="M22" s="26">
        <f t="shared" si="5"/>
        <v>2511.5</v>
      </c>
    </row>
    <row r="23" spans="1:13" s="25" customFormat="1" ht="60" x14ac:dyDescent="0.25">
      <c r="A23" s="4">
        <v>4</v>
      </c>
      <c r="B23" s="27" t="s">
        <v>32</v>
      </c>
      <c r="C23" s="28" t="s">
        <v>46</v>
      </c>
      <c r="D23" s="28">
        <v>1</v>
      </c>
      <c r="E23" s="14">
        <v>6899.6</v>
      </c>
      <c r="F23" s="13">
        <v>6700</v>
      </c>
      <c r="G23" s="26">
        <v>6420</v>
      </c>
      <c r="H23" s="26">
        <f t="shared" si="0"/>
        <v>6673.2</v>
      </c>
      <c r="I23" s="24">
        <f t="shared" si="1"/>
        <v>3</v>
      </c>
      <c r="J23" s="24">
        <f t="shared" si="2"/>
        <v>240.92056782267488</v>
      </c>
      <c r="K23" s="24">
        <f t="shared" si="3"/>
        <v>3.6102704522968723</v>
      </c>
      <c r="L23" s="24" t="str">
        <f t="shared" si="4"/>
        <v>ОДНОРОДНЫЕ</v>
      </c>
      <c r="M23" s="26">
        <f t="shared" si="5"/>
        <v>6673.2</v>
      </c>
    </row>
    <row r="24" spans="1:13" s="25" customFormat="1" ht="30" x14ac:dyDescent="0.25">
      <c r="A24" s="4">
        <v>5</v>
      </c>
      <c r="B24" s="27" t="s">
        <v>33</v>
      </c>
      <c r="C24" s="28" t="s">
        <v>46</v>
      </c>
      <c r="D24" s="29">
        <v>2</v>
      </c>
      <c r="E24" s="14">
        <v>1419</v>
      </c>
      <c r="F24" s="13">
        <v>1420</v>
      </c>
      <c r="G24" s="26">
        <v>1322</v>
      </c>
      <c r="H24" s="26">
        <f t="shared" si="0"/>
        <v>1387</v>
      </c>
      <c r="I24" s="24">
        <f t="shared" si="1"/>
        <v>3</v>
      </c>
      <c r="J24" s="24">
        <f t="shared" si="2"/>
        <v>56.293871780150276</v>
      </c>
      <c r="K24" s="24">
        <f t="shared" si="3"/>
        <v>4.0586785710274169</v>
      </c>
      <c r="L24" s="24" t="str">
        <f t="shared" si="4"/>
        <v>ОДНОРОДНЫЕ</v>
      </c>
      <c r="M24" s="26">
        <f t="shared" si="5"/>
        <v>2774</v>
      </c>
    </row>
    <row r="25" spans="1:13" s="25" customFormat="1" ht="30" x14ac:dyDescent="0.25">
      <c r="A25" s="4">
        <v>6</v>
      </c>
      <c r="B25" s="27" t="s">
        <v>34</v>
      </c>
      <c r="C25" s="28" t="s">
        <v>46</v>
      </c>
      <c r="D25" s="29">
        <v>4</v>
      </c>
      <c r="E25" s="14">
        <v>9786</v>
      </c>
      <c r="F25" s="13">
        <v>9850</v>
      </c>
      <c r="G25" s="26">
        <v>9690</v>
      </c>
      <c r="H25" s="26">
        <f t="shared" si="0"/>
        <v>9775.34</v>
      </c>
      <c r="I25" s="24">
        <f t="shared" si="1"/>
        <v>3</v>
      </c>
      <c r="J25" s="24">
        <f t="shared" si="2"/>
        <v>80.53156730955466</v>
      </c>
      <c r="K25" s="24">
        <f t="shared" si="3"/>
        <v>0.82382369625562546</v>
      </c>
      <c r="L25" s="24" t="str">
        <f t="shared" si="4"/>
        <v>ОДНОРОДНЫЕ</v>
      </c>
      <c r="M25" s="26">
        <f t="shared" si="5"/>
        <v>39101.360000000001</v>
      </c>
    </row>
    <row r="26" spans="1:13" s="25" customFormat="1" ht="30" x14ac:dyDescent="0.25">
      <c r="A26" s="4">
        <v>7</v>
      </c>
      <c r="B26" s="27" t="s">
        <v>35</v>
      </c>
      <c r="C26" s="28" t="s">
        <v>46</v>
      </c>
      <c r="D26" s="29">
        <v>2</v>
      </c>
      <c r="E26" s="14">
        <v>7111</v>
      </c>
      <c r="F26" s="13">
        <v>7320</v>
      </c>
      <c r="G26" s="26">
        <v>6900</v>
      </c>
      <c r="H26" s="26">
        <f t="shared" si="0"/>
        <v>7110.34</v>
      </c>
      <c r="I26" s="24">
        <f t="shared" si="1"/>
        <v>3</v>
      </c>
      <c r="J26" s="24">
        <f t="shared" si="2"/>
        <v>210.00079364929394</v>
      </c>
      <c r="K26" s="24">
        <f t="shared" ref="K26:K31" si="6">J26/H26*100</f>
        <v>2.9534564261244038</v>
      </c>
      <c r="L26" s="24" t="str">
        <f t="shared" ref="L26:L31" si="7">IF(K26&lt;33,"ОДНОРОДНЫЕ","НЕОДНОРОДНЫЕ")</f>
        <v>ОДНОРОДНЫЕ</v>
      </c>
      <c r="M26" s="26">
        <f t="shared" si="5"/>
        <v>14220.68</v>
      </c>
    </row>
    <row r="27" spans="1:13" s="25" customFormat="1" ht="60" x14ac:dyDescent="0.25">
      <c r="A27" s="4">
        <v>8</v>
      </c>
      <c r="B27" s="27" t="s">
        <v>36</v>
      </c>
      <c r="C27" s="28" t="s">
        <v>46</v>
      </c>
      <c r="D27" s="28">
        <v>5</v>
      </c>
      <c r="E27" s="14">
        <v>2399</v>
      </c>
      <c r="F27" s="13">
        <v>2750</v>
      </c>
      <c r="G27" s="26">
        <v>2375</v>
      </c>
      <c r="H27" s="26">
        <f t="shared" si="0"/>
        <v>2508</v>
      </c>
      <c r="I27" s="24">
        <f t="shared" si="1"/>
        <v>3</v>
      </c>
      <c r="J27" s="24">
        <f t="shared" si="2"/>
        <v>209.92141386718984</v>
      </c>
      <c r="K27" s="24">
        <f t="shared" si="6"/>
        <v>8.3700723232531828</v>
      </c>
      <c r="L27" s="24" t="str">
        <f t="shared" si="7"/>
        <v>ОДНОРОДНЫЕ</v>
      </c>
      <c r="M27" s="26">
        <f t="shared" si="5"/>
        <v>12540</v>
      </c>
    </row>
    <row r="28" spans="1:13" s="25" customFormat="1" ht="30" x14ac:dyDescent="0.25">
      <c r="A28" s="4">
        <v>9</v>
      </c>
      <c r="B28" s="27" t="s">
        <v>37</v>
      </c>
      <c r="C28" s="28" t="s">
        <v>46</v>
      </c>
      <c r="D28" s="28">
        <v>1</v>
      </c>
      <c r="E28" s="14">
        <v>10718</v>
      </c>
      <c r="F28" s="13">
        <v>10780</v>
      </c>
      <c r="G28" s="26">
        <v>10618</v>
      </c>
      <c r="H28" s="26">
        <f t="shared" si="0"/>
        <v>10705.34</v>
      </c>
      <c r="I28" s="24">
        <f t="shared" si="1"/>
        <v>3</v>
      </c>
      <c r="J28" s="24">
        <f t="shared" si="2"/>
        <v>81.739423372894748</v>
      </c>
      <c r="K28" s="24">
        <f t="shared" si="6"/>
        <v>0.76353878879974613</v>
      </c>
      <c r="L28" s="24" t="str">
        <f t="shared" si="7"/>
        <v>ОДНОРОДНЫЕ</v>
      </c>
      <c r="M28" s="26">
        <f t="shared" si="5"/>
        <v>10705.34</v>
      </c>
    </row>
    <row r="29" spans="1:13" s="25" customFormat="1" ht="45" x14ac:dyDescent="0.25">
      <c r="A29" s="4">
        <v>10</v>
      </c>
      <c r="B29" s="27" t="s">
        <v>38</v>
      </c>
      <c r="C29" s="28" t="s">
        <v>46</v>
      </c>
      <c r="D29" s="28">
        <v>10</v>
      </c>
      <c r="E29" s="14">
        <v>393</v>
      </c>
      <c r="F29" s="13">
        <v>400</v>
      </c>
      <c r="G29" s="26">
        <v>380</v>
      </c>
      <c r="H29" s="26">
        <f t="shared" si="0"/>
        <v>391</v>
      </c>
      <c r="I29" s="24">
        <f t="shared" si="1"/>
        <v>3</v>
      </c>
      <c r="J29" s="24">
        <f t="shared" si="2"/>
        <v>10.148891565092219</v>
      </c>
      <c r="K29" s="24">
        <f t="shared" si="6"/>
        <v>2.595624441200056</v>
      </c>
      <c r="L29" s="24" t="str">
        <f t="shared" si="7"/>
        <v>ОДНОРОДНЫЕ</v>
      </c>
      <c r="M29" s="26">
        <f t="shared" si="5"/>
        <v>3910</v>
      </c>
    </row>
    <row r="30" spans="1:13" s="25" customFormat="1" ht="30" x14ac:dyDescent="0.25">
      <c r="A30" s="4">
        <v>11</v>
      </c>
      <c r="B30" s="27" t="s">
        <v>39</v>
      </c>
      <c r="C30" s="28" t="s">
        <v>46</v>
      </c>
      <c r="D30" s="28">
        <v>5</v>
      </c>
      <c r="E30" s="14">
        <v>661</v>
      </c>
      <c r="F30" s="13">
        <v>620</v>
      </c>
      <c r="G30" s="26">
        <v>660</v>
      </c>
      <c r="H30" s="26">
        <f t="shared" si="0"/>
        <v>647</v>
      </c>
      <c r="I30" s="24">
        <f t="shared" si="1"/>
        <v>3</v>
      </c>
      <c r="J30" s="24">
        <f t="shared" si="2"/>
        <v>23.388031127053001</v>
      </c>
      <c r="K30" s="24">
        <f t="shared" si="6"/>
        <v>3.6148425235012369</v>
      </c>
      <c r="L30" s="24" t="str">
        <f t="shared" si="7"/>
        <v>ОДНОРОДНЫЕ</v>
      </c>
      <c r="M30" s="26">
        <f t="shared" si="5"/>
        <v>3235</v>
      </c>
    </row>
    <row r="31" spans="1:13" s="25" customFormat="1" x14ac:dyDescent="0.25">
      <c r="A31" s="4">
        <v>12</v>
      </c>
      <c r="B31" s="27" t="s">
        <v>40</v>
      </c>
      <c r="C31" s="28" t="s">
        <v>46</v>
      </c>
      <c r="D31" s="28">
        <v>5</v>
      </c>
      <c r="E31" s="14">
        <v>1789</v>
      </c>
      <c r="F31" s="13">
        <v>1680</v>
      </c>
      <c r="G31" s="26">
        <v>1750</v>
      </c>
      <c r="H31" s="26">
        <f t="shared" si="0"/>
        <v>1739.67</v>
      </c>
      <c r="I31" s="24">
        <f t="shared" si="1"/>
        <v>3</v>
      </c>
      <c r="J31" s="24">
        <f t="shared" si="2"/>
        <v>55.229822861687083</v>
      </c>
      <c r="K31" s="24">
        <f t="shared" si="6"/>
        <v>3.1747298546096148</v>
      </c>
      <c r="L31" s="24" t="str">
        <f t="shared" si="7"/>
        <v>ОДНОРОДНЫЕ</v>
      </c>
      <c r="M31" s="26">
        <f t="shared" si="5"/>
        <v>8698.35</v>
      </c>
    </row>
    <row r="32" spans="1:13" s="25" customFormat="1" ht="30" x14ac:dyDescent="0.25">
      <c r="A32" s="4">
        <v>13</v>
      </c>
      <c r="B32" s="27" t="s">
        <v>41</v>
      </c>
      <c r="C32" s="28" t="s">
        <v>46</v>
      </c>
      <c r="D32" s="28">
        <v>3</v>
      </c>
      <c r="E32" s="14">
        <v>680</v>
      </c>
      <c r="F32" s="13">
        <v>650</v>
      </c>
      <c r="G32" s="26">
        <v>619</v>
      </c>
      <c r="H32" s="26">
        <f t="shared" si="0"/>
        <v>649.66999999999996</v>
      </c>
      <c r="I32" s="24">
        <f t="shared" si="1"/>
        <v>3</v>
      </c>
      <c r="J32" s="24">
        <f t="shared" si="2"/>
        <v>30.501366089625122</v>
      </c>
      <c r="K32" s="24">
        <f t="shared" ref="K32:K37" si="8">J32/H32*100</f>
        <v>4.6949014252813157</v>
      </c>
      <c r="L32" s="24" t="str">
        <f t="shared" ref="L32:L37" si="9">IF(K32&lt;33,"ОДНОРОДНЫЕ","НЕОДНОРОДНЫЕ")</f>
        <v>ОДНОРОДНЫЕ</v>
      </c>
      <c r="M32" s="26">
        <f t="shared" si="5"/>
        <v>1949.0099999999998</v>
      </c>
    </row>
    <row r="33" spans="1:15" s="25" customFormat="1" ht="30" x14ac:dyDescent="0.25">
      <c r="A33" s="4">
        <v>14</v>
      </c>
      <c r="B33" s="27" t="s">
        <v>42</v>
      </c>
      <c r="C33" s="28" t="s">
        <v>46</v>
      </c>
      <c r="D33" s="28">
        <v>2</v>
      </c>
      <c r="E33" s="14">
        <v>3980</v>
      </c>
      <c r="F33" s="13">
        <v>3800</v>
      </c>
      <c r="G33" s="26">
        <v>3855</v>
      </c>
      <c r="H33" s="26">
        <f t="shared" si="0"/>
        <v>3878.34</v>
      </c>
      <c r="I33" s="24">
        <f t="shared" si="1"/>
        <v>3</v>
      </c>
      <c r="J33" s="24">
        <f t="shared" si="2"/>
        <v>92.240627346811422</v>
      </c>
      <c r="K33" s="24">
        <f t="shared" si="8"/>
        <v>2.3783532992675065</v>
      </c>
      <c r="L33" s="24" t="str">
        <f t="shared" si="9"/>
        <v>ОДНОРОДНЫЕ</v>
      </c>
      <c r="M33" s="26">
        <f t="shared" si="5"/>
        <v>7756.68</v>
      </c>
    </row>
    <row r="34" spans="1:15" s="25" customFormat="1" ht="30" x14ac:dyDescent="0.25">
      <c r="A34" s="4">
        <v>15</v>
      </c>
      <c r="B34" s="27" t="s">
        <v>42</v>
      </c>
      <c r="C34" s="28" t="s">
        <v>46</v>
      </c>
      <c r="D34" s="28">
        <v>2</v>
      </c>
      <c r="E34" s="14">
        <v>5675</v>
      </c>
      <c r="F34" s="13">
        <v>5800</v>
      </c>
      <c r="G34" s="26">
        <v>5571</v>
      </c>
      <c r="H34" s="26">
        <f t="shared" si="0"/>
        <v>5682</v>
      </c>
      <c r="I34" s="24">
        <f t="shared" si="1"/>
        <v>3</v>
      </c>
      <c r="J34" s="24">
        <f t="shared" si="2"/>
        <v>114.66036804406308</v>
      </c>
      <c r="K34" s="24">
        <f t="shared" si="8"/>
        <v>2.0179579029226167</v>
      </c>
      <c r="L34" s="24" t="str">
        <f t="shared" si="9"/>
        <v>ОДНОРОДНЫЕ</v>
      </c>
      <c r="M34" s="26">
        <f t="shared" si="5"/>
        <v>11364</v>
      </c>
    </row>
    <row r="35" spans="1:15" s="25" customFormat="1" ht="30" x14ac:dyDescent="0.25">
      <c r="A35" s="4">
        <v>16</v>
      </c>
      <c r="B35" s="27" t="s">
        <v>43</v>
      </c>
      <c r="C35" s="28" t="s">
        <v>46</v>
      </c>
      <c r="D35" s="28">
        <v>15</v>
      </c>
      <c r="E35" s="14">
        <v>1966</v>
      </c>
      <c r="F35" s="13">
        <v>1850</v>
      </c>
      <c r="G35" s="26">
        <v>1950</v>
      </c>
      <c r="H35" s="26">
        <f t="shared" si="0"/>
        <v>1922</v>
      </c>
      <c r="I35" s="24">
        <f t="shared" si="1"/>
        <v>3</v>
      </c>
      <c r="J35" s="24">
        <f t="shared" si="2"/>
        <v>62.864934582006846</v>
      </c>
      <c r="K35" s="24">
        <f t="shared" si="8"/>
        <v>3.2708082508848517</v>
      </c>
      <c r="L35" s="24" t="str">
        <f t="shared" si="9"/>
        <v>ОДНОРОДНЫЕ</v>
      </c>
      <c r="M35" s="26">
        <f t="shared" si="5"/>
        <v>28830</v>
      </c>
    </row>
    <row r="36" spans="1:15" s="25" customFormat="1" ht="30" x14ac:dyDescent="0.25">
      <c r="A36" s="4">
        <v>17</v>
      </c>
      <c r="B36" s="27" t="s">
        <v>44</v>
      </c>
      <c r="C36" s="28" t="s">
        <v>46</v>
      </c>
      <c r="D36" s="28">
        <v>1</v>
      </c>
      <c r="E36" s="14">
        <v>14350</v>
      </c>
      <c r="F36" s="13">
        <v>15000</v>
      </c>
      <c r="G36" s="26">
        <v>14250</v>
      </c>
      <c r="H36" s="26">
        <f t="shared" si="0"/>
        <v>14533.34</v>
      </c>
      <c r="I36" s="24">
        <f t="shared" si="1"/>
        <v>3</v>
      </c>
      <c r="J36" s="24">
        <f t="shared" si="2"/>
        <v>407.22639076235384</v>
      </c>
      <c r="K36" s="24">
        <f t="shared" si="8"/>
        <v>2.8020151648716252</v>
      </c>
      <c r="L36" s="24" t="str">
        <f t="shared" si="9"/>
        <v>ОДНОРОДНЫЕ</v>
      </c>
      <c r="M36" s="26">
        <f t="shared" si="5"/>
        <v>14533.34</v>
      </c>
    </row>
    <row r="37" spans="1:15" s="25" customFormat="1" ht="30" x14ac:dyDescent="0.25">
      <c r="A37" s="4">
        <v>18</v>
      </c>
      <c r="B37" s="27" t="s">
        <v>45</v>
      </c>
      <c r="C37" s="28" t="s">
        <v>46</v>
      </c>
      <c r="D37" s="28">
        <v>1</v>
      </c>
      <c r="E37" s="14">
        <v>25900</v>
      </c>
      <c r="F37" s="13">
        <v>26000</v>
      </c>
      <c r="G37" s="26">
        <v>26400</v>
      </c>
      <c r="H37" s="26">
        <f t="shared" si="0"/>
        <v>26100</v>
      </c>
      <c r="I37" s="24">
        <f t="shared" si="1"/>
        <v>3</v>
      </c>
      <c r="J37" s="24">
        <f t="shared" si="2"/>
        <v>264.57513110645908</v>
      </c>
      <c r="K37" s="24">
        <f t="shared" si="8"/>
        <v>1.0136978203312608</v>
      </c>
      <c r="L37" s="24" t="str">
        <f t="shared" si="9"/>
        <v>ОДНОРОДНЫЕ</v>
      </c>
      <c r="M37" s="26">
        <f t="shared" si="5"/>
        <v>26100</v>
      </c>
    </row>
    <row r="38" spans="1:15" x14ac:dyDescent="0.25">
      <c r="A38" s="4"/>
      <c r="B38" s="7"/>
      <c r="C38" s="22"/>
      <c r="D38" s="23"/>
      <c r="E38" s="18">
        <f>SUMPRODUCT($D$20:$D$37,E20:E37)</f>
        <v>237321.1</v>
      </c>
      <c r="F38" s="26">
        <f t="shared" ref="F38:G38" si="10">SUMPRODUCT($D$20:$D$37,F20:F37)</f>
        <v>241710</v>
      </c>
      <c r="G38" s="26">
        <f t="shared" si="10"/>
        <v>234391</v>
      </c>
      <c r="H38" s="18"/>
      <c r="I38" s="16"/>
      <c r="J38" s="16"/>
      <c r="K38" s="16"/>
      <c r="L38" s="16"/>
      <c r="M38" s="3">
        <f>SUM(M20:M37)</f>
        <v>237807.81</v>
      </c>
    </row>
    <row r="40" spans="1:15" x14ac:dyDescent="0.25">
      <c r="A40" s="35" t="s">
        <v>19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5" x14ac:dyDescent="0.25">
      <c r="A41" s="36" t="s">
        <v>18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5" ht="1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15" s="6" customFormat="1" ht="34.5" customHeight="1" x14ac:dyDescent="0.25">
      <c r="A43" s="44" t="s">
        <v>50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5"/>
      <c r="O43" s="5"/>
    </row>
    <row r="45" spans="1:15" x14ac:dyDescent="0.25">
      <c r="J45" s="10"/>
    </row>
    <row r="49" spans="12:12" x14ac:dyDescent="0.25">
      <c r="L49" s="10"/>
    </row>
  </sheetData>
  <mergeCells count="18">
    <mergeCell ref="L18:L19"/>
    <mergeCell ref="A18:A19"/>
    <mergeCell ref="A17:B17"/>
    <mergeCell ref="B18:B19"/>
    <mergeCell ref="C18:D18"/>
    <mergeCell ref="E3:M3"/>
    <mergeCell ref="A43:M43"/>
    <mergeCell ref="A42:M42"/>
    <mergeCell ref="J12:K12"/>
    <mergeCell ref="B14:L14"/>
    <mergeCell ref="A40:M40"/>
    <mergeCell ref="A41:M41"/>
    <mergeCell ref="M18:M19"/>
    <mergeCell ref="C17:D17"/>
    <mergeCell ref="H18:H19"/>
    <mergeCell ref="I18:I19"/>
    <mergeCell ref="J18:J19"/>
    <mergeCell ref="K18:K19"/>
  </mergeCells>
  <conditionalFormatting sqref="L38">
    <cfRule type="containsText" dxfId="113" priority="262" operator="containsText" text="НЕ">
      <formula>NOT(ISERROR(SEARCH("НЕ",L38)))</formula>
    </cfRule>
    <cfRule type="containsText" dxfId="112" priority="263" operator="containsText" text="ОДНОРОДНЫЕ">
      <formula>NOT(ISERROR(SEARCH("ОДНОРОДНЫЕ",L38)))</formula>
    </cfRule>
    <cfRule type="containsText" dxfId="111" priority="264" operator="containsText" text="НЕОДНОРОДНЫЕ">
      <formula>NOT(ISERROR(SEARCH("НЕОДНОРОДНЫЕ",L38)))</formula>
    </cfRule>
  </conditionalFormatting>
  <conditionalFormatting sqref="L38">
    <cfRule type="containsText" dxfId="110" priority="259" operator="containsText" text="НЕОДНОРОДНЫЕ">
      <formula>NOT(ISERROR(SEARCH("НЕОДНОРОДНЫЕ",L38)))</formula>
    </cfRule>
    <cfRule type="containsText" dxfId="109" priority="260" operator="containsText" text="ОДНОРОДНЫЕ">
      <formula>NOT(ISERROR(SEARCH("ОДНОРОДНЫЕ",L38)))</formula>
    </cfRule>
    <cfRule type="containsText" dxfId="108" priority="261" operator="containsText" text="НЕОДНОРОДНЫЕ">
      <formula>NOT(ISERROR(SEARCH("НЕОДНОРОДНЫЕ",L38)))</formula>
    </cfRule>
  </conditionalFormatting>
  <conditionalFormatting sqref="L37">
    <cfRule type="containsText" dxfId="107" priority="106" operator="containsText" text="НЕ">
      <formula>NOT(ISERROR(SEARCH("НЕ",L37)))</formula>
    </cfRule>
    <cfRule type="containsText" dxfId="106" priority="107" operator="containsText" text="ОДНОРОДНЫЕ">
      <formula>NOT(ISERROR(SEARCH("ОДНОРОДНЫЕ",L37)))</formula>
    </cfRule>
    <cfRule type="containsText" dxfId="105" priority="108" operator="containsText" text="НЕОДНОРОДНЫЕ">
      <formula>NOT(ISERROR(SEARCH("НЕОДНОРОДНЫЕ",L37)))</formula>
    </cfRule>
  </conditionalFormatting>
  <conditionalFormatting sqref="L37">
    <cfRule type="containsText" dxfId="104" priority="103" operator="containsText" text="НЕОДНОРОДНЫЕ">
      <formula>NOT(ISERROR(SEARCH("НЕОДНОРОДНЫЕ",L37)))</formula>
    </cfRule>
    <cfRule type="containsText" dxfId="103" priority="104" operator="containsText" text="ОДНОРОДНЫЕ">
      <formula>NOT(ISERROR(SEARCH("ОДНОРОДНЫЕ",L37)))</formula>
    </cfRule>
    <cfRule type="containsText" dxfId="102" priority="105" operator="containsText" text="НЕОДНОРОДНЫЕ">
      <formula>NOT(ISERROR(SEARCH("НЕОДНОРОДНЫЕ",L37)))</formula>
    </cfRule>
  </conditionalFormatting>
  <conditionalFormatting sqref="L36">
    <cfRule type="containsText" dxfId="101" priority="100" operator="containsText" text="НЕ">
      <formula>NOT(ISERROR(SEARCH("НЕ",L36)))</formula>
    </cfRule>
    <cfRule type="containsText" dxfId="100" priority="101" operator="containsText" text="ОДНОРОДНЫЕ">
      <formula>NOT(ISERROR(SEARCH("ОДНОРОДНЫЕ",L36)))</formula>
    </cfRule>
    <cfRule type="containsText" dxfId="99" priority="102" operator="containsText" text="НЕОДНОРОДНЫЕ">
      <formula>NOT(ISERROR(SEARCH("НЕОДНОРОДНЫЕ",L36)))</formula>
    </cfRule>
  </conditionalFormatting>
  <conditionalFormatting sqref="L36">
    <cfRule type="containsText" dxfId="98" priority="97" operator="containsText" text="НЕОДНОРОДНЫЕ">
      <formula>NOT(ISERROR(SEARCH("НЕОДНОРОДНЫЕ",L36)))</formula>
    </cfRule>
    <cfRule type="containsText" dxfId="97" priority="98" operator="containsText" text="ОДНОРОДНЫЕ">
      <formula>NOT(ISERROR(SEARCH("ОДНОРОДНЫЕ",L36)))</formula>
    </cfRule>
    <cfRule type="containsText" dxfId="96" priority="99" operator="containsText" text="НЕОДНОРОДНЫЕ">
      <formula>NOT(ISERROR(SEARCH("НЕОДНОРОДНЫЕ",L36)))</formula>
    </cfRule>
  </conditionalFormatting>
  <conditionalFormatting sqref="L35">
    <cfRule type="containsText" dxfId="95" priority="94" operator="containsText" text="НЕ">
      <formula>NOT(ISERROR(SEARCH("НЕ",L35)))</formula>
    </cfRule>
    <cfRule type="containsText" dxfId="94" priority="95" operator="containsText" text="ОДНОРОДНЫЕ">
      <formula>NOT(ISERROR(SEARCH("ОДНОРОДНЫЕ",L35)))</formula>
    </cfRule>
    <cfRule type="containsText" dxfId="93" priority="96" operator="containsText" text="НЕОДНОРОДНЫЕ">
      <formula>NOT(ISERROR(SEARCH("НЕОДНОРОДНЫЕ",L35)))</formula>
    </cfRule>
  </conditionalFormatting>
  <conditionalFormatting sqref="L35">
    <cfRule type="containsText" dxfId="92" priority="91" operator="containsText" text="НЕОДНОРОДНЫЕ">
      <formula>NOT(ISERROR(SEARCH("НЕОДНОРОДНЫЕ",L35)))</formula>
    </cfRule>
    <cfRule type="containsText" dxfId="91" priority="92" operator="containsText" text="ОДНОРОДНЫЕ">
      <formula>NOT(ISERROR(SEARCH("ОДНОРОДНЫЕ",L35)))</formula>
    </cfRule>
    <cfRule type="containsText" dxfId="90" priority="93" operator="containsText" text="НЕОДНОРОДНЫЕ">
      <formula>NOT(ISERROR(SEARCH("НЕОДНОРОДНЫЕ",L35)))</formula>
    </cfRule>
  </conditionalFormatting>
  <conditionalFormatting sqref="L34">
    <cfRule type="containsText" dxfId="89" priority="88" operator="containsText" text="НЕ">
      <formula>NOT(ISERROR(SEARCH("НЕ",L34)))</formula>
    </cfRule>
    <cfRule type="containsText" dxfId="88" priority="89" operator="containsText" text="ОДНОРОДНЫЕ">
      <formula>NOT(ISERROR(SEARCH("ОДНОРОДНЫЕ",L34)))</formula>
    </cfRule>
    <cfRule type="containsText" dxfId="87" priority="90" operator="containsText" text="НЕОДНОРОДНЫЕ">
      <formula>NOT(ISERROR(SEARCH("НЕОДНОРОДНЫЕ",L34)))</formula>
    </cfRule>
  </conditionalFormatting>
  <conditionalFormatting sqref="L34">
    <cfRule type="containsText" dxfId="86" priority="85" operator="containsText" text="НЕОДНОРОДНЫЕ">
      <formula>NOT(ISERROR(SEARCH("НЕОДНОРОДНЫЕ",L34)))</formula>
    </cfRule>
    <cfRule type="containsText" dxfId="85" priority="86" operator="containsText" text="ОДНОРОДНЫЕ">
      <formula>NOT(ISERROR(SEARCH("ОДНОРОДНЫЕ",L34)))</formula>
    </cfRule>
    <cfRule type="containsText" dxfId="84" priority="87" operator="containsText" text="НЕОДНОРОДНЫЕ">
      <formula>NOT(ISERROR(SEARCH("НЕОДНОРОДНЫЕ",L34)))</formula>
    </cfRule>
  </conditionalFormatting>
  <conditionalFormatting sqref="L33">
    <cfRule type="containsText" dxfId="83" priority="82" operator="containsText" text="НЕ">
      <formula>NOT(ISERROR(SEARCH("НЕ",L33)))</formula>
    </cfRule>
    <cfRule type="containsText" dxfId="82" priority="83" operator="containsText" text="ОДНОРОДНЫЕ">
      <formula>NOT(ISERROR(SEARCH("ОДНОРОДНЫЕ",L33)))</formula>
    </cfRule>
    <cfRule type="containsText" dxfId="81" priority="84" operator="containsText" text="НЕОДНОРОДНЫЕ">
      <formula>NOT(ISERROR(SEARCH("НЕОДНОРОДНЫЕ",L33)))</formula>
    </cfRule>
  </conditionalFormatting>
  <conditionalFormatting sqref="L33">
    <cfRule type="containsText" dxfId="80" priority="79" operator="containsText" text="НЕОДНОРОДНЫЕ">
      <formula>NOT(ISERROR(SEARCH("НЕОДНОРОДНЫЕ",L33)))</formula>
    </cfRule>
    <cfRule type="containsText" dxfId="79" priority="80" operator="containsText" text="ОДНОРОДНЫЕ">
      <formula>NOT(ISERROR(SEARCH("ОДНОРОДНЫЕ",L33)))</formula>
    </cfRule>
    <cfRule type="containsText" dxfId="78" priority="81" operator="containsText" text="НЕОДНОРОДНЫЕ">
      <formula>NOT(ISERROR(SEARCH("НЕОДНОРОДНЫЕ",L33)))</formula>
    </cfRule>
  </conditionalFormatting>
  <conditionalFormatting sqref="L32">
    <cfRule type="containsText" dxfId="77" priority="76" operator="containsText" text="НЕ">
      <formula>NOT(ISERROR(SEARCH("НЕ",L32)))</formula>
    </cfRule>
    <cfRule type="containsText" dxfId="76" priority="77" operator="containsText" text="ОДНОРОДНЫЕ">
      <formula>NOT(ISERROR(SEARCH("ОДНОРОДНЫЕ",L32)))</formula>
    </cfRule>
    <cfRule type="containsText" dxfId="75" priority="78" operator="containsText" text="НЕОДНОРОДНЫЕ">
      <formula>NOT(ISERROR(SEARCH("НЕОДНОРОДНЫЕ",L32)))</formula>
    </cfRule>
  </conditionalFormatting>
  <conditionalFormatting sqref="L32">
    <cfRule type="containsText" dxfId="74" priority="73" operator="containsText" text="НЕОДНОРОДНЫЕ">
      <formula>NOT(ISERROR(SEARCH("НЕОДНОРОДНЫЕ",L32)))</formula>
    </cfRule>
    <cfRule type="containsText" dxfId="73" priority="74" operator="containsText" text="ОДНОРОДНЫЕ">
      <formula>NOT(ISERROR(SEARCH("ОДНОРОДНЫЕ",L32)))</formula>
    </cfRule>
    <cfRule type="containsText" dxfId="72" priority="75" operator="containsText" text="НЕОДНОРОДНЫЕ">
      <formula>NOT(ISERROR(SEARCH("НЕОДНОРОДНЫЕ",L32)))</formula>
    </cfRule>
  </conditionalFormatting>
  <conditionalFormatting sqref="L31">
    <cfRule type="containsText" dxfId="71" priority="70" operator="containsText" text="НЕ">
      <formula>NOT(ISERROR(SEARCH("НЕ",L31)))</formula>
    </cfRule>
    <cfRule type="containsText" dxfId="70" priority="71" operator="containsText" text="ОДНОРОДНЫЕ">
      <formula>NOT(ISERROR(SEARCH("ОДНОРОДНЫЕ",L31)))</formula>
    </cfRule>
    <cfRule type="containsText" dxfId="69" priority="72" operator="containsText" text="НЕОДНОРОДНЫЕ">
      <formula>NOT(ISERROR(SEARCH("НЕОДНОРОДНЫЕ",L31)))</formula>
    </cfRule>
  </conditionalFormatting>
  <conditionalFormatting sqref="L31">
    <cfRule type="containsText" dxfId="68" priority="67" operator="containsText" text="НЕОДНОРОДНЫЕ">
      <formula>NOT(ISERROR(SEARCH("НЕОДНОРОДНЫЕ",L31)))</formula>
    </cfRule>
    <cfRule type="containsText" dxfId="67" priority="68" operator="containsText" text="ОДНОРОДНЫЕ">
      <formula>NOT(ISERROR(SEARCH("ОДНОРОДНЫЕ",L31)))</formula>
    </cfRule>
    <cfRule type="containsText" dxfId="66" priority="69" operator="containsText" text="НЕОДНОРОДНЫЕ">
      <formula>NOT(ISERROR(SEARCH("НЕОДНОРОДНЫЕ",L31)))</formula>
    </cfRule>
  </conditionalFormatting>
  <conditionalFormatting sqref="L30">
    <cfRule type="containsText" dxfId="65" priority="64" operator="containsText" text="НЕ">
      <formula>NOT(ISERROR(SEARCH("НЕ",L30)))</formula>
    </cfRule>
    <cfRule type="containsText" dxfId="64" priority="65" operator="containsText" text="ОДНОРОДНЫЕ">
      <formula>NOT(ISERROR(SEARCH("ОДНОРОДНЫЕ",L30)))</formula>
    </cfRule>
    <cfRule type="containsText" dxfId="63" priority="66" operator="containsText" text="НЕОДНОРОДНЫЕ">
      <formula>NOT(ISERROR(SEARCH("НЕОДНОРОДНЫЕ",L30)))</formula>
    </cfRule>
  </conditionalFormatting>
  <conditionalFormatting sqref="L30">
    <cfRule type="containsText" dxfId="62" priority="61" operator="containsText" text="НЕОДНОРОДНЫЕ">
      <formula>NOT(ISERROR(SEARCH("НЕОДНОРОДНЫЕ",L30)))</formula>
    </cfRule>
    <cfRule type="containsText" dxfId="61" priority="62" operator="containsText" text="ОДНОРОДНЫЕ">
      <formula>NOT(ISERROR(SEARCH("ОДНОРОДНЫЕ",L30)))</formula>
    </cfRule>
    <cfRule type="containsText" dxfId="60" priority="63" operator="containsText" text="НЕОДНОРОДНЫЕ">
      <formula>NOT(ISERROR(SEARCH("НЕОДНОРОДНЫЕ",L30)))</formula>
    </cfRule>
  </conditionalFormatting>
  <conditionalFormatting sqref="L29">
    <cfRule type="containsText" dxfId="59" priority="58" operator="containsText" text="НЕ">
      <formula>NOT(ISERROR(SEARCH("НЕ",L29)))</formula>
    </cfRule>
    <cfRule type="containsText" dxfId="58" priority="59" operator="containsText" text="ОДНОРОДНЫЕ">
      <formula>NOT(ISERROR(SEARCH("ОДНОРОДНЫЕ",L29)))</formula>
    </cfRule>
    <cfRule type="containsText" dxfId="57" priority="60" operator="containsText" text="НЕОДНОРОДНЫЕ">
      <formula>NOT(ISERROR(SEARCH("НЕОДНОРОДНЫЕ",L29)))</formula>
    </cfRule>
  </conditionalFormatting>
  <conditionalFormatting sqref="L29">
    <cfRule type="containsText" dxfId="56" priority="55" operator="containsText" text="НЕОДНОРОДНЫЕ">
      <formula>NOT(ISERROR(SEARCH("НЕОДНОРОДНЫЕ",L29)))</formula>
    </cfRule>
    <cfRule type="containsText" dxfId="55" priority="56" operator="containsText" text="ОДНОРОДНЫЕ">
      <formula>NOT(ISERROR(SEARCH("ОДНОРОДНЫЕ",L29)))</formula>
    </cfRule>
    <cfRule type="containsText" dxfId="54" priority="57" operator="containsText" text="НЕОДНОРОДНЫЕ">
      <formula>NOT(ISERROR(SEARCH("НЕОДНОРОДНЫЕ",L29)))</formula>
    </cfRule>
  </conditionalFormatting>
  <conditionalFormatting sqref="L28">
    <cfRule type="containsText" dxfId="53" priority="52" operator="containsText" text="НЕ">
      <formula>NOT(ISERROR(SEARCH("НЕ",L28)))</formula>
    </cfRule>
    <cfRule type="containsText" dxfId="52" priority="53" operator="containsText" text="ОДНОРОДНЫЕ">
      <formula>NOT(ISERROR(SEARCH("ОДНОРОДНЫЕ",L28)))</formula>
    </cfRule>
    <cfRule type="containsText" dxfId="51" priority="54" operator="containsText" text="НЕОДНОРОДНЫЕ">
      <formula>NOT(ISERROR(SEARCH("НЕОДНОРОДНЫЕ",L28)))</formula>
    </cfRule>
  </conditionalFormatting>
  <conditionalFormatting sqref="L28">
    <cfRule type="containsText" dxfId="50" priority="49" operator="containsText" text="НЕОДНОРОДНЫЕ">
      <formula>NOT(ISERROR(SEARCH("НЕОДНОРОДНЫЕ",L28)))</formula>
    </cfRule>
    <cfRule type="containsText" dxfId="49" priority="50" operator="containsText" text="ОДНОРОДНЫЕ">
      <formula>NOT(ISERROR(SEARCH("ОДНОРОДНЫЕ",L28)))</formula>
    </cfRule>
    <cfRule type="containsText" dxfId="48" priority="51" operator="containsText" text="НЕОДНОРОДНЫЕ">
      <formula>NOT(ISERROR(SEARCH("НЕОДНОРОДНЫЕ",L28)))</formula>
    </cfRule>
  </conditionalFormatting>
  <conditionalFormatting sqref="L27">
    <cfRule type="containsText" dxfId="47" priority="46" operator="containsText" text="НЕ">
      <formula>NOT(ISERROR(SEARCH("НЕ",L27)))</formula>
    </cfRule>
    <cfRule type="containsText" dxfId="46" priority="47" operator="containsText" text="ОДНОРОДНЫЕ">
      <formula>NOT(ISERROR(SEARCH("ОДНОРОДНЫЕ",L27)))</formula>
    </cfRule>
    <cfRule type="containsText" dxfId="45" priority="48" operator="containsText" text="НЕОДНОРОДНЫЕ">
      <formula>NOT(ISERROR(SEARCH("НЕОДНОРОДНЫЕ",L27)))</formula>
    </cfRule>
  </conditionalFormatting>
  <conditionalFormatting sqref="L27">
    <cfRule type="containsText" dxfId="44" priority="43" operator="containsText" text="НЕОДНОРОДНЫЕ">
      <formula>NOT(ISERROR(SEARCH("НЕОДНОРОДНЫЕ",L27)))</formula>
    </cfRule>
    <cfRule type="containsText" dxfId="43" priority="44" operator="containsText" text="ОДНОРОДНЫЕ">
      <formula>NOT(ISERROR(SEARCH("ОДНОРОДНЫЕ",L27)))</formula>
    </cfRule>
    <cfRule type="containsText" dxfId="42" priority="45" operator="containsText" text="НЕОДНОРОДНЫЕ">
      <formula>NOT(ISERROR(SEARCH("НЕОДНОРОДНЫЕ",L27)))</formula>
    </cfRule>
  </conditionalFormatting>
  <conditionalFormatting sqref="L26">
    <cfRule type="containsText" dxfId="41" priority="40" operator="containsText" text="НЕ">
      <formula>NOT(ISERROR(SEARCH("НЕ",L26)))</formula>
    </cfRule>
    <cfRule type="containsText" dxfId="40" priority="41" operator="containsText" text="ОДНОРОДНЫЕ">
      <formula>NOT(ISERROR(SEARCH("ОДНОРОДНЫЕ",L26)))</formula>
    </cfRule>
    <cfRule type="containsText" dxfId="39" priority="42" operator="containsText" text="НЕОДНОРОДНЫЕ">
      <formula>NOT(ISERROR(SEARCH("НЕОДНОРОДНЫЕ",L26)))</formula>
    </cfRule>
  </conditionalFormatting>
  <conditionalFormatting sqref="L26">
    <cfRule type="containsText" dxfId="38" priority="37" operator="containsText" text="НЕОДНОРОДНЫЕ">
      <formula>NOT(ISERROR(SEARCH("НЕОДНОРОДНЫЕ",L26)))</formula>
    </cfRule>
    <cfRule type="containsText" dxfId="37" priority="38" operator="containsText" text="ОДНОРОДНЫЕ">
      <formula>NOT(ISERROR(SEARCH("ОДНОРОДНЫЕ",L26)))</formula>
    </cfRule>
    <cfRule type="containsText" dxfId="36" priority="39" operator="containsText" text="НЕОДНОРОДНЫЕ">
      <formula>NOT(ISERROR(SEARCH("НЕОДНОРОДНЫЕ",L26)))</formula>
    </cfRule>
  </conditionalFormatting>
  <conditionalFormatting sqref="L25">
    <cfRule type="containsText" dxfId="35" priority="34" operator="containsText" text="НЕ">
      <formula>NOT(ISERROR(SEARCH("НЕ",L25)))</formula>
    </cfRule>
    <cfRule type="containsText" dxfId="34" priority="35" operator="containsText" text="ОДНОРОДНЫЕ">
      <formula>NOT(ISERROR(SEARCH("ОДНОРОДНЫЕ",L25)))</formula>
    </cfRule>
    <cfRule type="containsText" dxfId="33" priority="36" operator="containsText" text="НЕОДНОРОДНЫЕ">
      <formula>NOT(ISERROR(SEARCH("НЕОДНОРОДНЫЕ",L25)))</formula>
    </cfRule>
  </conditionalFormatting>
  <conditionalFormatting sqref="L25">
    <cfRule type="containsText" dxfId="32" priority="31" operator="containsText" text="НЕОДНОРОДНЫЕ">
      <formula>NOT(ISERROR(SEARCH("НЕОДНОРОДНЫЕ",L25)))</formula>
    </cfRule>
    <cfRule type="containsText" dxfId="31" priority="32" operator="containsText" text="ОДНОРОДНЫЕ">
      <formula>NOT(ISERROR(SEARCH("ОДНОРОДНЫЕ",L25)))</formula>
    </cfRule>
    <cfRule type="containsText" dxfId="30" priority="33" operator="containsText" text="НЕОДНОРОДНЫЕ">
      <formula>NOT(ISERROR(SEARCH("НЕОДНОРОДНЫЕ",L25)))</formula>
    </cfRule>
  </conditionalFormatting>
  <conditionalFormatting sqref="L24">
    <cfRule type="containsText" dxfId="29" priority="28" operator="containsText" text="НЕ">
      <formula>NOT(ISERROR(SEARCH("НЕ",L24)))</formula>
    </cfRule>
    <cfRule type="containsText" dxfId="28" priority="29" operator="containsText" text="ОДНОРОДНЫЕ">
      <formula>NOT(ISERROR(SEARCH("ОДНОРОДНЫЕ",L24)))</formula>
    </cfRule>
    <cfRule type="containsText" dxfId="27" priority="30" operator="containsText" text="НЕОДНОРОДНЫЕ">
      <formula>NOT(ISERROR(SEARCH("НЕОДНОРОДНЫЕ",L24)))</formula>
    </cfRule>
  </conditionalFormatting>
  <conditionalFormatting sqref="L24">
    <cfRule type="containsText" dxfId="26" priority="25" operator="containsText" text="НЕОДНОРОДНЫЕ">
      <formula>NOT(ISERROR(SEARCH("НЕОДНОРОДНЫЕ",L24)))</formula>
    </cfRule>
    <cfRule type="containsText" dxfId="25" priority="26" operator="containsText" text="ОДНОРОДНЫЕ">
      <formula>NOT(ISERROR(SEARCH("ОДНОРОДНЫЕ",L24)))</formula>
    </cfRule>
    <cfRule type="containsText" dxfId="24" priority="27" operator="containsText" text="НЕОДНОРОДНЫЕ">
      <formula>NOT(ISERROR(SEARCH("НЕОДНОРОДНЫЕ",L24)))</formula>
    </cfRule>
  </conditionalFormatting>
  <conditionalFormatting sqref="L23">
    <cfRule type="containsText" dxfId="23" priority="22" operator="containsText" text="НЕ">
      <formula>NOT(ISERROR(SEARCH("НЕ",L23)))</formula>
    </cfRule>
    <cfRule type="containsText" dxfId="22" priority="23" operator="containsText" text="ОДНОРОДНЫЕ">
      <formula>NOT(ISERROR(SEARCH("ОДНОРОДНЫЕ",L23)))</formula>
    </cfRule>
    <cfRule type="containsText" dxfId="21" priority="24" operator="containsText" text="НЕОДНОРОДНЫЕ">
      <formula>NOT(ISERROR(SEARCH("НЕОДНОРОДНЫЕ",L23)))</formula>
    </cfRule>
  </conditionalFormatting>
  <conditionalFormatting sqref="L23">
    <cfRule type="containsText" dxfId="20" priority="19" operator="containsText" text="НЕОДНОРОДНЫЕ">
      <formula>NOT(ISERROR(SEARCH("НЕОДНОРОДНЫЕ",L23)))</formula>
    </cfRule>
    <cfRule type="containsText" dxfId="19" priority="20" operator="containsText" text="ОДНОРОДНЫЕ">
      <formula>NOT(ISERROR(SEARCH("ОДНОРОДНЫЕ",L23)))</formula>
    </cfRule>
    <cfRule type="containsText" dxfId="18" priority="21" operator="containsText" text="НЕОДНОРОДНЫЕ">
      <formula>NOT(ISERROR(SEARCH("НЕОДНОРОДНЫЕ",L23)))</formula>
    </cfRule>
  </conditionalFormatting>
  <conditionalFormatting sqref="L22">
    <cfRule type="containsText" dxfId="17" priority="16" operator="containsText" text="НЕ">
      <formula>NOT(ISERROR(SEARCH("НЕ",L22)))</formula>
    </cfRule>
    <cfRule type="containsText" dxfId="16" priority="17" operator="containsText" text="ОДНОРОДНЫЕ">
      <formula>NOT(ISERROR(SEARCH("ОДНОРОДНЫЕ",L22)))</formula>
    </cfRule>
    <cfRule type="containsText" dxfId="15" priority="18" operator="containsText" text="НЕОДНОРОДНЫЕ">
      <formula>NOT(ISERROR(SEARCH("НЕОДНОРОДНЫЕ",L22)))</formula>
    </cfRule>
  </conditionalFormatting>
  <conditionalFormatting sqref="L22">
    <cfRule type="containsText" dxfId="14" priority="13" operator="containsText" text="НЕОДНОРОДНЫЕ">
      <formula>NOT(ISERROR(SEARCH("НЕОДНОРОДНЫЕ",L22)))</formula>
    </cfRule>
    <cfRule type="containsText" dxfId="13" priority="14" operator="containsText" text="ОДНОРОДНЫЕ">
      <formula>NOT(ISERROR(SEARCH("ОДНОРОДНЫЕ",L22)))</formula>
    </cfRule>
    <cfRule type="containsText" dxfId="12" priority="15" operator="containsText" text="НЕОДНОРОДНЫЕ">
      <formula>NOT(ISERROR(SEARCH("НЕОДНОРОДНЫЕ",L22)))</formula>
    </cfRule>
  </conditionalFormatting>
  <conditionalFormatting sqref="L21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0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2024-03-19T02:57:51Z</dcterms:modified>
</cp:coreProperties>
</file>