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M20" i="1"/>
  <c r="N20" i="1"/>
  <c r="L21" i="1"/>
  <c r="Q21" i="1" s="1"/>
  <c r="M21" i="1"/>
  <c r="N21" i="1"/>
  <c r="O21" i="1" l="1"/>
  <c r="P21" i="1" s="1"/>
  <c r="O20" i="1"/>
  <c r="P20" i="1" s="1"/>
  <c r="Q20" i="1"/>
  <c r="L19" i="1"/>
  <c r="Q19" i="1" s="1"/>
  <c r="M19" i="1"/>
  <c r="N19" i="1"/>
  <c r="O19" i="1" l="1"/>
  <c r="P19" i="1" s="1"/>
  <c r="C16" i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<sst xmlns="http://schemas.openxmlformats.org/spreadsheetml/2006/main" count="50" uniqueCount="42">
  <si>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</si>
  <si>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</si>
  <si>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</si>
  <si>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</si>
  <si>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</si>
  <si>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</si>
  <si>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</si>
  <si>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</si>
  <si>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</si>
  <si>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</si>
  <si>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</si>
  <si>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</si>
  <si>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</si>
  <si>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</si>
  <si>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</si>
  <si>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</si>
  <si>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</si>
  <si>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</si>
  <si>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</si>
  <si>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</si>
  <si>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</si>
  <si>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</si>
  <si>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</si>
  <si>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</si>
  <si>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</si>
  <si>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</si>
  <si>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</si>
  <si>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</si>
  <si>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</si>
  <si>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</si>
  <si>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№ 057-24</t>
  </si>
  <si>
    <t>на поставку парентерального питания</t>
  </si>
  <si>
    <t xml:space="preserve">Аминокислоты для парентерального питания+Прочие препараты (Жировые эмульсии для парентерального питания+Декстроза+Минералы) 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</si>
  <si>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</si>
  <si>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</t>
  </si>
  <si>
    <t>Источник №1</t>
  </si>
  <si>
    <t>Источник №2</t>
  </si>
  <si>
    <t>Источник №3</t>
  </si>
  <si>
    <t>КП вх.223/вс от 11.03.2024г.</t>
  </si>
  <si>
    <t>КП вх.224/вс от 11.03.2024г.</t>
  </si>
  <si>
    <t>КП вх.225/вс от 11.03.2024г.</t>
  </si>
  <si>
    <t>Начальная (максимальная) цена договора устанавливается в размере 140640,07 руб. (сто сорок тысяч шестьсот сорок рублей 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</si>
</sst>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5" zoomScaleNormal="85" zoomScalePageLayoutView="70" workbookViewId="0">
      <selection activeCell="F32" sqref="F32"/>
    </sheetView>
  </sheetViews>
  <sheetFormatPr defaultRowHeight="15" x14ac:dyDescent="0.25"/>
  <cols>
    <col min="1" max="1" width="6.140625" style="9" bestFit="1" customWidth="1"/>
    <col min="2" max="2" width="33.28515625" style="9" bestFit="1" customWidth="1"/>
    <col min="3" max="3" width="11.7109375" style="9" customWidth="1"/>
    <col min="4" max="4" width="7.140625" style="9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9" customWidth="1"/>
    <col min="14" max="14" width="12.5703125" style="9" customWidth="1"/>
    <col min="15" max="15" width="10.28515625" style="9" customWidth="1"/>
    <col min="16" max="16" width="22.42578125" style="9" bestFit="1" customWidth="1"/>
    <col min="17" max="17" width="17.5703125" style="1" customWidth="1"/>
    <col min="18" max="18" width="10.7109375" style="9" bestFit="1" customWidth="1"/>
    <col min="19" max="19" width="11.28515625" style="9" bestFit="1" customWidth="1"/>
    <col min="20" max="20" width="10.7109375" style="9" bestFit="1" customWidth="1"/>
    <col min="21" max="21" width="11.7109375" style="9" bestFit="1" customWidth="1"/>
    <col min="22" max="22" width="10.7109375" style="9" bestFit="1" customWidth="1"/>
    <col min="23" max="16384" width="9.140625" style="9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40" t="s">
        <v>31</v>
      </c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x14ac:dyDescent="0.25">
      <c r="G4" s="18"/>
      <c r="H4" s="18"/>
      <c r="I4" s="18"/>
      <c r="J4" s="18"/>
      <c r="K4" s="18"/>
      <c r="L4" s="18"/>
      <c r="M4" s="20"/>
      <c r="N4" s="20"/>
      <c r="O4" s="20"/>
      <c r="P4" s="20"/>
      <c r="Q4" s="5" t="s">
        <v>22</v>
      </c>
    </row>
    <row r="5" spans="1:17" x14ac:dyDescent="0.25">
      <c r="G5" s="18"/>
      <c r="H5" s="18"/>
      <c r="I5" s="18"/>
      <c r="J5" s="18"/>
      <c r="K5" s="18"/>
      <c r="L5" s="18"/>
      <c r="M5" s="20"/>
      <c r="N5" s="20"/>
      <c r="O5" s="20"/>
      <c r="P5" s="20"/>
      <c r="Q5" s="5" t="s">
        <v>21</v>
      </c>
    </row>
    <row r="6" spans="1:17" ht="14.45" customHeight="1" x14ac:dyDescent="0.25">
      <c r="G6" s="18"/>
      <c r="H6" s="18"/>
      <c r="I6" s="18"/>
      <c r="J6" s="18"/>
      <c r="K6" s="18"/>
      <c r="L6" s="18"/>
      <c r="M6" s="20"/>
      <c r="N6" s="20"/>
      <c r="O6" s="20"/>
      <c r="P6" s="20"/>
      <c r="Q6" s="5" t="s">
        <v>30</v>
      </c>
    </row>
    <row r="7" spans="1:17" x14ac:dyDescent="0.25">
      <c r="G7" s="18"/>
      <c r="H7" s="18"/>
      <c r="I7" s="18"/>
      <c r="J7" s="18"/>
      <c r="K7" s="18"/>
      <c r="L7" s="18"/>
      <c r="M7" s="20"/>
      <c r="N7" s="20"/>
      <c r="O7" s="20"/>
      <c r="P7" s="20"/>
      <c r="Q7" s="3" t="s">
        <v>13</v>
      </c>
    </row>
    <row r="8" spans="1:17" x14ac:dyDescent="0.25">
      <c r="Q8" s="19" t="s">
        <v>16</v>
      </c>
    </row>
    <row r="9" spans="1:17" x14ac:dyDescent="0.25">
      <c r="Q9" s="19" t="s">
        <v>14</v>
      </c>
    </row>
    <row r="11" spans="1:17" ht="28.9" customHeight="1" x14ac:dyDescent="0.25">
      <c r="N11" s="41" t="s">
        <v>27</v>
      </c>
      <c r="O11" s="41"/>
      <c r="P11" s="20"/>
      <c r="Q11" s="18" t="s">
        <v>28</v>
      </c>
    </row>
    <row r="13" spans="1:17" x14ac:dyDescent="0.25">
      <c r="B13" s="29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7" hidden="1" x14ac:dyDescent="0.25"/>
    <row r="16" spans="1:17" ht="68.25" customHeight="1" x14ac:dyDescent="0.25">
      <c r="A16" s="33" t="s">
        <v>11</v>
      </c>
      <c r="B16" s="34"/>
      <c r="C16" s="35">
        <f>SUM(Q19:Q21)</f>
        <v>140640.07333333333</v>
      </c>
      <c r="D16" s="34"/>
      <c r="E16" s="7" t="s">
        <v>38</v>
      </c>
      <c r="F16" s="7" t="s">
        <v>39</v>
      </c>
      <c r="G16" s="7" t="s">
        <v>40</v>
      </c>
      <c r="H16" s="8"/>
      <c r="I16" s="8"/>
      <c r="J16" s="8"/>
      <c r="K16" s="7"/>
      <c r="L16" s="10"/>
      <c r="M16" s="12"/>
      <c r="N16" s="12"/>
      <c r="O16" s="12"/>
      <c r="P16" s="12"/>
      <c r="Q16" s="10"/>
    </row>
    <row r="17" spans="1:19" ht="30" customHeight="1" x14ac:dyDescent="0.25">
      <c r="A17" s="38" t="s">
        <v>0</v>
      </c>
      <c r="B17" s="38" t="s">
        <v>1</v>
      </c>
      <c r="C17" s="38" t="s">
        <v>2</v>
      </c>
      <c r="D17" s="38"/>
      <c r="E17" s="8" t="s">
        <v>35</v>
      </c>
      <c r="F17" s="8" t="s">
        <v>36</v>
      </c>
      <c r="G17" s="8" t="s">
        <v>37</v>
      </c>
      <c r="H17" s="10" t="s">
        <v>23</v>
      </c>
      <c r="I17" s="10" t="s">
        <v>24</v>
      </c>
      <c r="J17" s="10" t="s">
        <v>25</v>
      </c>
      <c r="K17" s="10" t="s">
        <v>26</v>
      </c>
      <c r="L17" s="36" t="s">
        <v>12</v>
      </c>
      <c r="M17" s="38" t="s">
        <v>8</v>
      </c>
      <c r="N17" s="38" t="s">
        <v>9</v>
      </c>
      <c r="O17" s="38" t="s">
        <v>10</v>
      </c>
      <c r="P17" s="38" t="s">
        <v>6</v>
      </c>
      <c r="Q17" s="32" t="s">
        <v>7</v>
      </c>
    </row>
    <row r="18" spans="1:19" x14ac:dyDescent="0.25">
      <c r="A18" s="39"/>
      <c r="B18" s="39"/>
      <c r="C18" s="13" t="s">
        <v>3</v>
      </c>
      <c r="D18" s="13" t="s">
        <v>4</v>
      </c>
      <c r="E18" s="8" t="s">
        <v>5</v>
      </c>
      <c r="F18" s="8" t="s">
        <v>5</v>
      </c>
      <c r="G18" s="8" t="s">
        <v>5</v>
      </c>
      <c r="H18" s="11" t="s">
        <v>5</v>
      </c>
      <c r="I18" s="11" t="s">
        <v>5</v>
      </c>
      <c r="J18" s="11" t="s">
        <v>5</v>
      </c>
      <c r="K18" s="11" t="s">
        <v>5</v>
      </c>
      <c r="L18" s="37"/>
      <c r="M18" s="38"/>
      <c r="N18" s="38"/>
      <c r="O18" s="38"/>
      <c r="P18" s="38"/>
      <c r="Q18" s="32"/>
    </row>
    <row r="19" spans="1:19" s="15" customFormat="1" ht="66" customHeight="1" x14ac:dyDescent="0.25">
      <c r="A19" s="25">
        <v>1</v>
      </c>
      <c r="B19" s="42" t="s">
        <v>32</v>
      </c>
      <c r="C19" s="25" t="s">
        <v>29</v>
      </c>
      <c r="D19" s="25">
        <v>8</v>
      </c>
      <c r="E19" s="8">
        <v>11808.5</v>
      </c>
      <c r="F19" s="8">
        <v>11811</v>
      </c>
      <c r="G19" s="8">
        <v>11809.89</v>
      </c>
      <c r="H19" s="8"/>
      <c r="I19" s="8"/>
      <c r="J19" s="8"/>
      <c r="K19" s="17"/>
      <c r="L19" s="16">
        <f t="shared" ref="L19" si="0">AVERAGE(E19:K19)</f>
        <v>11809.796666666667</v>
      </c>
      <c r="M19" s="14">
        <f t="shared" ref="M19" si="1" xml:space="preserve"> COUNT(E19:K19)</f>
        <v>3</v>
      </c>
      <c r="N19" s="14">
        <f t="shared" ref="N19" si="2">STDEV(E19:K19)</f>
        <v>1.2526106072252778</v>
      </c>
      <c r="O19" s="14">
        <f t="shared" ref="O19" si="3">N19/L19*100</f>
        <v>1.0606538305276589E-2</v>
      </c>
      <c r="P19" s="14" t="str">
        <f t="shared" ref="P19" si="4">IF(O19&lt;33,"ОДНОРОДНЫЕ","НЕОДНОРОДНЫЕ")</f>
        <v>ОДНОРОДНЫЕ</v>
      </c>
      <c r="Q19" s="16">
        <f t="shared" ref="Q19" si="5">D19*L19</f>
        <v>94478.373333333337</v>
      </c>
    </row>
    <row r="20" spans="1:19" s="21" customFormat="1" ht="57.75" customHeight="1" x14ac:dyDescent="0.25">
      <c r="A20" s="25">
        <v>2</v>
      </c>
      <c r="B20" s="43" t="s">
        <v>33</v>
      </c>
      <c r="C20" s="25" t="s">
        <v>29</v>
      </c>
      <c r="D20" s="25">
        <v>2</v>
      </c>
      <c r="E20" s="8">
        <v>11808.5</v>
      </c>
      <c r="F20" s="8">
        <v>11811.5</v>
      </c>
      <c r="G20" s="8">
        <v>11810</v>
      </c>
      <c r="H20" s="8"/>
      <c r="I20" s="8"/>
      <c r="J20" s="8"/>
      <c r="K20" s="23"/>
      <c r="L20" s="22">
        <f t="shared" ref="L20:L21" si="6">AVERAGE(E20:K20)</f>
        <v>11810</v>
      </c>
      <c r="M20" s="24">
        <f t="shared" ref="M20:M21" si="7" xml:space="preserve"> COUNT(E20:K20)</f>
        <v>3</v>
      </c>
      <c r="N20" s="24">
        <f t="shared" ref="N20:N21" si="8">STDEV(E20:K20)</f>
        <v>1.5</v>
      </c>
      <c r="O20" s="24">
        <f t="shared" ref="O20:O21" si="9">N20/L20*100</f>
        <v>1.2701100762066046E-2</v>
      </c>
      <c r="P20" s="24" t="str">
        <f t="shared" ref="P20:P21" si="10">IF(O20&lt;33,"ОДНОРОДНЫЕ","НЕОДНОРОДНЫЕ")</f>
        <v>ОДНОРОДНЫЕ</v>
      </c>
      <c r="Q20" s="22">
        <f t="shared" ref="Q20:Q21" si="11">D20*L20</f>
        <v>23620</v>
      </c>
    </row>
    <row r="21" spans="1:19" s="21" customFormat="1" ht="24" x14ac:dyDescent="0.25">
      <c r="A21" s="25">
        <v>3</v>
      </c>
      <c r="B21" s="43" t="s">
        <v>34</v>
      </c>
      <c r="C21" s="25" t="s">
        <v>29</v>
      </c>
      <c r="D21" s="25">
        <v>1</v>
      </c>
      <c r="E21" s="8">
        <v>22540.6</v>
      </c>
      <c r="F21" s="8">
        <v>22543</v>
      </c>
      <c r="G21" s="8">
        <v>22541.5</v>
      </c>
      <c r="H21" s="8"/>
      <c r="I21" s="8"/>
      <c r="J21" s="8"/>
      <c r="K21" s="23"/>
      <c r="L21" s="22">
        <f t="shared" si="6"/>
        <v>22541.7</v>
      </c>
      <c r="M21" s="24">
        <f t="shared" si="7"/>
        <v>3</v>
      </c>
      <c r="N21" s="24">
        <f t="shared" si="8"/>
        <v>1.2124355652988743</v>
      </c>
      <c r="O21" s="24">
        <f t="shared" si="9"/>
        <v>5.3786341105545466E-3</v>
      </c>
      <c r="P21" s="24" t="str">
        <f t="shared" si="10"/>
        <v>ОДНОРОДНЫЕ</v>
      </c>
      <c r="Q21" s="22">
        <f t="shared" si="11"/>
        <v>22541.7</v>
      </c>
    </row>
    <row r="22" spans="1:19" x14ac:dyDescent="0.25">
      <c r="E22" s="9"/>
      <c r="F22" s="9"/>
      <c r="G22" s="9"/>
      <c r="R22" s="6"/>
      <c r="S22" s="1"/>
    </row>
    <row r="23" spans="1:19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9" x14ac:dyDescent="0.25">
      <c r="A24" s="31" t="s">
        <v>17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9" ht="1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9" s="20" customFormat="1" x14ac:dyDescent="0.25">
      <c r="A26" s="26" t="s">
        <v>41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"/>
      <c r="S26" s="2"/>
    </row>
    <row r="27" spans="1:19" x14ac:dyDescent="0.25">
      <c r="P27" s="6"/>
    </row>
    <row r="32" spans="1:19" x14ac:dyDescent="0.25">
      <c r="P32" s="6"/>
    </row>
  </sheetData>
  <mergeCells count="18">
    <mergeCell ref="G3:Q3"/>
    <mergeCell ref="B17:B18"/>
    <mergeCell ref="C17:D17"/>
    <mergeCell ref="N11:O11"/>
    <mergeCell ref="A26:Q26"/>
    <mergeCell ref="A25:Q25"/>
    <mergeCell ref="B13:P13"/>
    <mergeCell ref="A23:Q23"/>
    <mergeCell ref="A24:Q24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</mergeCells>
  <conditionalFormatting sqref="P19:P21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:P21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2024-03-18T12:08:59Z</dcterms:modified>
</cp:coreProperties>
</file>