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M20" i="1"/>
  <c r="N20" i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O23" i="1" l="1"/>
  <c r="P23" i="1" s="1"/>
  <c r="O21" i="1"/>
  <c r="P21" i="1" s="1"/>
  <c r="O20" i="1"/>
  <c r="P20" i="1" s="1"/>
  <c r="Q20" i="1"/>
  <c r="L19" i="1"/>
  <c r="Q19" i="1" s="1"/>
  <c r="M19" i="1"/>
  <c r="N19" i="1"/>
  <c r="O19" i="1" l="1"/>
  <c r="P19" i="1" s="1"/>
  <c r="C16" i="1"/>
</calcChain>
</file>

<file path=xl/sharedStrings.xml><?xml version="1.0" encoding="utf-8"?>
<sst xmlns="http://schemas.openxmlformats.org/spreadsheetml/2006/main" count="54" uniqueCount="41">
  <si>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</si>
  <si>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</si>
  <si>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</si>
  <si>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</si>
  <si>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</si>
  <si>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</si>
  <si>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</si>
  <si>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</si>
  <si>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</si>
  <si>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</si>
  <si>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</si>
  <si>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</si>
  <si>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</si>
  <si>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</si>
  <si>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</si>
  <si>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</si>
  <si>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</si>
  <si>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</si>
  <si>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</si>
  <si>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</si>
  <si>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</si>
  <si>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</si>
  <si>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</si>
  <si>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</si>
  <si>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</si>
  <si>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</si>
  <si>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</si>
  <si>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</si>
  <si>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</si>
  <si>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</si>
  <si>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</si>
  <si>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</si>
  <si>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на поставку антикоагулянтов</t>
  </si>
  <si>
    <t>№ 056-24</t>
  </si>
  <si>
    <t>Ривароксабан</t>
  </si>
  <si>
    <t>Апиксабан</t>
  </si>
  <si>
    <t>Варфарин</t>
  </si>
  <si>
    <t>Дабигатрана этексилат</t>
  </si>
  <si>
    <t>уп.</t>
  </si>
  <si>
    <t>Система электронного заказа "ФармКомандир"  13.03.2024</t>
  </si>
  <si>
    <t>Начальная (максимальная) цена договора устанавливается в размере 431864,54 руб. (четыреста тридцать одна тысяча восемьсот шестьдесят четыре рубля пятьдесят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</si>
</sst>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85" zoomScaleNormal="85" zoomScalePageLayoutView="70" workbookViewId="0">
      <selection activeCell="F38" sqref="F38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1" t="s">
        <v>32</v>
      </c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G4" s="19"/>
      <c r="H4" s="19"/>
      <c r="I4" s="19"/>
      <c r="J4" s="19"/>
      <c r="K4" s="19"/>
      <c r="L4" s="19"/>
      <c r="M4" s="21"/>
      <c r="N4" s="21"/>
      <c r="O4" s="21"/>
      <c r="P4" s="21"/>
      <c r="Q4" s="5" t="s">
        <v>22</v>
      </c>
    </row>
    <row r="5" spans="1:17" x14ac:dyDescent="0.25">
      <c r="G5" s="19"/>
      <c r="H5" s="19"/>
      <c r="I5" s="19"/>
      <c r="J5" s="19"/>
      <c r="K5" s="19"/>
      <c r="L5" s="19"/>
      <c r="M5" s="21"/>
      <c r="N5" s="21"/>
      <c r="O5" s="21"/>
      <c r="P5" s="21"/>
      <c r="Q5" s="5" t="s">
        <v>21</v>
      </c>
    </row>
    <row r="6" spans="1:17" ht="14.45" customHeight="1" x14ac:dyDescent="0.25">
      <c r="G6" s="19"/>
      <c r="H6" s="19"/>
      <c r="I6" s="19"/>
      <c r="J6" s="19"/>
      <c r="K6" s="19"/>
      <c r="L6" s="19"/>
      <c r="M6" s="21"/>
      <c r="N6" s="21"/>
      <c r="O6" s="21"/>
      <c r="P6" s="21"/>
      <c r="Q6" s="5" t="s">
        <v>33</v>
      </c>
    </row>
    <row r="7" spans="1:17" x14ac:dyDescent="0.25">
      <c r="G7" s="19"/>
      <c r="H7" s="19"/>
      <c r="I7" s="19"/>
      <c r="J7" s="19"/>
      <c r="K7" s="19"/>
      <c r="L7" s="19"/>
      <c r="M7" s="21"/>
      <c r="N7" s="21"/>
      <c r="O7" s="21"/>
      <c r="P7" s="21"/>
      <c r="Q7" s="3" t="s">
        <v>13</v>
      </c>
    </row>
    <row r="8" spans="1:17" x14ac:dyDescent="0.25">
      <c r="Q8" s="20" t="s">
        <v>16</v>
      </c>
    </row>
    <row r="9" spans="1:17" x14ac:dyDescent="0.25">
      <c r="Q9" s="20" t="s">
        <v>14</v>
      </c>
    </row>
    <row r="11" spans="1:17" ht="28.9" customHeight="1" x14ac:dyDescent="0.25">
      <c r="N11" s="32" t="s">
        <v>30</v>
      </c>
      <c r="O11" s="32"/>
      <c r="P11" s="21"/>
      <c r="Q11" s="19" t="s">
        <v>31</v>
      </c>
    </row>
    <row r="13" spans="1:17" x14ac:dyDescent="0.25"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idden="1" x14ac:dyDescent="0.25"/>
    <row r="16" spans="1:17" ht="68.25" customHeight="1" x14ac:dyDescent="0.25">
      <c r="A16" s="40" t="s">
        <v>11</v>
      </c>
      <c r="B16" s="41"/>
      <c r="C16" s="42">
        <f>SUM(Q19:Q23)</f>
        <v>431864.53666666668</v>
      </c>
      <c r="D16" s="41"/>
      <c r="E16" s="9" t="s">
        <v>39</v>
      </c>
      <c r="F16" s="9" t="s">
        <v>39</v>
      </c>
      <c r="G16" s="9" t="s">
        <v>39</v>
      </c>
      <c r="H16" s="9"/>
      <c r="I16" s="9"/>
      <c r="J16" s="9"/>
      <c r="K16" s="7"/>
      <c r="L16" s="11"/>
      <c r="M16" s="13"/>
      <c r="N16" s="13"/>
      <c r="O16" s="13"/>
      <c r="P16" s="13"/>
      <c r="Q16" s="11"/>
    </row>
    <row r="17" spans="1:19" ht="30" customHeight="1" x14ac:dyDescent="0.25">
      <c r="A17" s="29" t="s">
        <v>0</v>
      </c>
      <c r="B17" s="29" t="s">
        <v>1</v>
      </c>
      <c r="C17" s="29" t="s">
        <v>2</v>
      </c>
      <c r="D17" s="29"/>
      <c r="E17" s="9" t="s">
        <v>23</v>
      </c>
      <c r="F17" s="9" t="s">
        <v>24</v>
      </c>
      <c r="G17" s="9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43" t="s">
        <v>12</v>
      </c>
      <c r="M17" s="29" t="s">
        <v>8</v>
      </c>
      <c r="N17" s="29" t="s">
        <v>9</v>
      </c>
      <c r="O17" s="29" t="s">
        <v>10</v>
      </c>
      <c r="P17" s="29" t="s">
        <v>6</v>
      </c>
      <c r="Q17" s="39" t="s">
        <v>7</v>
      </c>
    </row>
    <row r="18" spans="1:19" x14ac:dyDescent="0.25">
      <c r="A18" s="30"/>
      <c r="B18" s="30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44"/>
      <c r="M18" s="29"/>
      <c r="N18" s="29"/>
      <c r="O18" s="29"/>
      <c r="P18" s="29"/>
      <c r="Q18" s="39"/>
    </row>
    <row r="19" spans="1:19" s="16" customFormat="1" x14ac:dyDescent="0.25">
      <c r="A19" s="22">
        <v>1</v>
      </c>
      <c r="B19" s="45" t="s">
        <v>34</v>
      </c>
      <c r="C19" s="27" t="s">
        <v>38</v>
      </c>
      <c r="D19" s="27">
        <v>12</v>
      </c>
      <c r="E19" s="9">
        <v>11430.32</v>
      </c>
      <c r="F19" s="9">
        <v>11669.99</v>
      </c>
      <c r="G19" s="9">
        <v>11880.24</v>
      </c>
      <c r="H19" s="9"/>
      <c r="I19" s="9"/>
      <c r="J19" s="9"/>
      <c r="K19" s="18"/>
      <c r="L19" s="17">
        <f t="shared" ref="L19" si="0">AVERAGE(E19:K19)</f>
        <v>11660.183333333332</v>
      </c>
      <c r="M19" s="15">
        <f t="shared" ref="M19" si="1" xml:space="preserve"> COUNT(E19:K19)</f>
        <v>3</v>
      </c>
      <c r="N19" s="15">
        <f t="shared" ref="N19" si="2">STDEV(E19:K19)</f>
        <v>225.1202559374286</v>
      </c>
      <c r="O19" s="15">
        <f t="shared" ref="O19" si="3">N19/L19*100</f>
        <v>1.9306750974821318</v>
      </c>
      <c r="P19" s="15" t="str">
        <f t="shared" ref="P19" si="4">IF(O19&lt;33,"ОДНОРОДНЫЕ","НЕОДНОРОДНЫЕ")</f>
        <v>ОДНОРОДНЫЕ</v>
      </c>
      <c r="Q19" s="17">
        <f t="shared" ref="Q19" si="5">D19*L19</f>
        <v>139922.19999999998</v>
      </c>
    </row>
    <row r="20" spans="1:19" s="23" customFormat="1" x14ac:dyDescent="0.25">
      <c r="A20" s="22">
        <v>2</v>
      </c>
      <c r="B20" s="45" t="s">
        <v>35</v>
      </c>
      <c r="C20" s="27" t="s">
        <v>38</v>
      </c>
      <c r="D20" s="27">
        <v>100</v>
      </c>
      <c r="E20" s="9">
        <v>2544.67</v>
      </c>
      <c r="F20" s="9">
        <v>2567.13</v>
      </c>
      <c r="G20" s="9">
        <v>2567.25</v>
      </c>
      <c r="H20" s="9"/>
      <c r="I20" s="9"/>
      <c r="J20" s="9"/>
      <c r="K20" s="25"/>
      <c r="L20" s="24">
        <f t="shared" ref="L20:L23" si="6">AVERAGE(E20:K20)</f>
        <v>2559.6833333333334</v>
      </c>
      <c r="M20" s="26">
        <f t="shared" ref="M20:M23" si="7" xml:space="preserve"> COUNT(E20:K20)</f>
        <v>3</v>
      </c>
      <c r="N20" s="26">
        <f t="shared" ref="N20:N23" si="8">STDEV(E20:K20)</f>
        <v>13.002066502419263</v>
      </c>
      <c r="O20" s="26">
        <f t="shared" ref="O20:O23" si="9">N20/L20*100</f>
        <v>0.50795605585662018</v>
      </c>
      <c r="P20" s="26" t="str">
        <f t="shared" ref="P20:P23" si="10">IF(O20&lt;33,"ОДНОРОДНЫЕ","НЕОДНОРОДНЫЕ")</f>
        <v>ОДНОРОДНЫЕ</v>
      </c>
      <c r="Q20" s="24">
        <f t="shared" ref="Q20:Q23" si="11">D20*L20</f>
        <v>255968.33333333334</v>
      </c>
    </row>
    <row r="21" spans="1:19" s="23" customFormat="1" x14ac:dyDescent="0.25">
      <c r="A21" s="22">
        <v>3</v>
      </c>
      <c r="B21" s="8" t="s">
        <v>36</v>
      </c>
      <c r="C21" s="27" t="s">
        <v>38</v>
      </c>
      <c r="D21" s="27">
        <v>10</v>
      </c>
      <c r="E21" s="9">
        <v>164.26</v>
      </c>
      <c r="F21" s="9">
        <v>166.84</v>
      </c>
      <c r="G21" s="9">
        <v>172.88</v>
      </c>
      <c r="H21" s="9"/>
      <c r="I21" s="9"/>
      <c r="J21" s="9"/>
      <c r="K21" s="25"/>
      <c r="L21" s="24">
        <f t="shared" si="6"/>
        <v>167.99333333333334</v>
      </c>
      <c r="M21" s="26">
        <f t="shared" si="7"/>
        <v>3</v>
      </c>
      <c r="N21" s="26">
        <f t="shared" si="8"/>
        <v>4.4242212120703615</v>
      </c>
      <c r="O21" s="26">
        <f t="shared" si="9"/>
        <v>2.6335695139114814</v>
      </c>
      <c r="P21" s="26" t="str">
        <f t="shared" si="10"/>
        <v>ОДНОРОДНЫЕ</v>
      </c>
      <c r="Q21" s="24">
        <f t="shared" si="11"/>
        <v>1679.9333333333334</v>
      </c>
    </row>
    <row r="22" spans="1:19" s="16" customFormat="1" x14ac:dyDescent="0.25">
      <c r="A22" s="22">
        <v>4</v>
      </c>
      <c r="B22" s="8" t="s">
        <v>37</v>
      </c>
      <c r="C22" s="27" t="s">
        <v>38</v>
      </c>
      <c r="D22" s="27">
        <v>7</v>
      </c>
      <c r="E22" s="9">
        <v>3388.82</v>
      </c>
      <c r="F22" s="9">
        <v>3390.39</v>
      </c>
      <c r="G22" s="9">
        <v>3455.98</v>
      </c>
      <c r="H22" s="9"/>
      <c r="I22" s="9"/>
      <c r="J22" s="9"/>
      <c r="K22" s="18"/>
      <c r="L22" s="24">
        <f t="shared" si="6"/>
        <v>3411.73</v>
      </c>
      <c r="M22" s="26">
        <f t="shared" si="7"/>
        <v>3</v>
      </c>
      <c r="N22" s="26">
        <f t="shared" si="8"/>
        <v>38.32966344751803</v>
      </c>
      <c r="O22" s="26">
        <f t="shared" si="9"/>
        <v>1.1234670811441125</v>
      </c>
      <c r="P22" s="26" t="str">
        <f t="shared" si="10"/>
        <v>ОДНОРОДНЫЕ</v>
      </c>
      <c r="Q22" s="24">
        <f t="shared" si="11"/>
        <v>23882.11</v>
      </c>
    </row>
    <row r="23" spans="1:19" s="16" customFormat="1" x14ac:dyDescent="0.25">
      <c r="A23" s="28">
        <v>5</v>
      </c>
      <c r="B23" s="8" t="s">
        <v>37</v>
      </c>
      <c r="C23" s="27" t="s">
        <v>38</v>
      </c>
      <c r="D23" s="27">
        <v>3</v>
      </c>
      <c r="E23" s="9">
        <v>3452.98</v>
      </c>
      <c r="F23" s="9">
        <v>3455.98</v>
      </c>
      <c r="G23" s="9">
        <v>3503</v>
      </c>
      <c r="H23" s="9"/>
      <c r="I23" s="9"/>
      <c r="J23" s="9"/>
      <c r="K23" s="18"/>
      <c r="L23" s="24">
        <f t="shared" si="6"/>
        <v>3470.6533333333332</v>
      </c>
      <c r="M23" s="26">
        <f t="shared" si="7"/>
        <v>3</v>
      </c>
      <c r="N23" s="26">
        <f t="shared" si="8"/>
        <v>28.053166190883566</v>
      </c>
      <c r="O23" s="26">
        <f t="shared" si="9"/>
        <v>0.80829640694596117</v>
      </c>
      <c r="P23" s="26" t="str">
        <f t="shared" si="10"/>
        <v>ОДНОРОДНЫЕ</v>
      </c>
      <c r="Q23" s="24">
        <f t="shared" si="11"/>
        <v>10411.959999999999</v>
      </c>
    </row>
    <row r="24" spans="1:19" x14ac:dyDescent="0.25">
      <c r="E24" s="10"/>
      <c r="F24" s="10"/>
      <c r="G24" s="10"/>
      <c r="R24" s="6"/>
      <c r="S24" s="1"/>
    </row>
    <row r="25" spans="1:19" x14ac:dyDescent="0.25">
      <c r="A25" s="37" t="s">
        <v>18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9" x14ac:dyDescent="0.25">
      <c r="A26" s="38" t="s">
        <v>17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 ht="1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9" s="21" customFormat="1" x14ac:dyDescent="0.25">
      <c r="A28" s="33" t="s">
        <v>40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"/>
      <c r="S28" s="2"/>
    </row>
    <row r="29" spans="1:19" x14ac:dyDescent="0.25">
      <c r="P29" s="6"/>
    </row>
    <row r="34" spans="16:16" x14ac:dyDescent="0.25">
      <c r="P34" s="6"/>
    </row>
  </sheetData>
  <mergeCells count="18">
    <mergeCell ref="A28:Q28"/>
    <mergeCell ref="A27:Q27"/>
    <mergeCell ref="B13:P13"/>
    <mergeCell ref="A25:Q25"/>
    <mergeCell ref="A26:Q26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19:P23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3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2024-03-18T12:01:29Z</dcterms:modified>
</cp:coreProperties>
</file>