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600" windowHeight="96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60" i="1" l="1"/>
  <c r="F60" i="1" l="1"/>
  <c r="G60" i="1"/>
  <c r="K20" i="1" l="1"/>
  <c r="L42" i="1" l="1"/>
  <c r="K42" i="1"/>
  <c r="J42" i="1"/>
  <c r="O42" i="1" s="1"/>
  <c r="L57" i="1"/>
  <c r="K57" i="1"/>
  <c r="J57" i="1"/>
  <c r="O57" i="1" s="1"/>
  <c r="L54" i="1"/>
  <c r="K54" i="1"/>
  <c r="J54" i="1"/>
  <c r="O54" i="1" s="1"/>
  <c r="L41" i="1"/>
  <c r="K41" i="1"/>
  <c r="J41" i="1"/>
  <c r="O41" i="1" s="1"/>
  <c r="L36" i="1"/>
  <c r="K36" i="1"/>
  <c r="J36" i="1"/>
  <c r="O36" i="1" s="1"/>
  <c r="L59" i="1"/>
  <c r="K59" i="1"/>
  <c r="J59" i="1"/>
  <c r="O59" i="1" s="1"/>
  <c r="L58" i="1"/>
  <c r="K58" i="1"/>
  <c r="J58" i="1"/>
  <c r="O58" i="1" s="1"/>
  <c r="L56" i="1"/>
  <c r="K56" i="1"/>
  <c r="J56" i="1"/>
  <c r="O56" i="1" s="1"/>
  <c r="L55" i="1"/>
  <c r="K55" i="1"/>
  <c r="J55" i="1"/>
  <c r="O55" i="1" s="1"/>
  <c r="L53" i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L45" i="1"/>
  <c r="K45" i="1"/>
  <c r="J45" i="1"/>
  <c r="O45" i="1" s="1"/>
  <c r="L44" i="1"/>
  <c r="K44" i="1"/>
  <c r="J44" i="1"/>
  <c r="O44" i="1" s="1"/>
  <c r="L43" i="1"/>
  <c r="K43" i="1"/>
  <c r="J43" i="1"/>
  <c r="O43" i="1" s="1"/>
  <c r="L40" i="1"/>
  <c r="K40" i="1"/>
  <c r="J40" i="1"/>
  <c r="O40" i="1" s="1"/>
  <c r="L39" i="1"/>
  <c r="K39" i="1"/>
  <c r="J39" i="1"/>
  <c r="O39" i="1" s="1"/>
  <c r="L38" i="1"/>
  <c r="K38" i="1"/>
  <c r="J38" i="1"/>
  <c r="O38" i="1" s="1"/>
  <c r="L37" i="1"/>
  <c r="K37" i="1"/>
  <c r="J37" i="1"/>
  <c r="L35" i="1"/>
  <c r="K35" i="1"/>
  <c r="J35" i="1"/>
  <c r="O35" i="1" s="1"/>
  <c r="L34" i="1"/>
  <c r="K34" i="1"/>
  <c r="J34" i="1"/>
  <c r="L33" i="1"/>
  <c r="K33" i="1"/>
  <c r="J33" i="1"/>
  <c r="L32" i="1"/>
  <c r="K32" i="1"/>
  <c r="J32" i="1"/>
  <c r="O32" i="1" s="1"/>
  <c r="L31" i="1"/>
  <c r="K31" i="1"/>
  <c r="J31" i="1"/>
  <c r="O31" i="1" s="1"/>
  <c r="L30" i="1"/>
  <c r="K30" i="1"/>
  <c r="J30" i="1"/>
  <c r="O30" i="1" s="1"/>
  <c r="L29" i="1"/>
  <c r="K29" i="1"/>
  <c r="J29" i="1"/>
  <c r="L28" i="1"/>
  <c r="K28" i="1"/>
  <c r="J28" i="1"/>
  <c r="O28" i="1" s="1"/>
  <c r="L27" i="1"/>
  <c r="K27" i="1"/>
  <c r="J27" i="1"/>
  <c r="O27" i="1" s="1"/>
  <c r="L26" i="1"/>
  <c r="K26" i="1"/>
  <c r="J26" i="1"/>
  <c r="O26" i="1" s="1"/>
  <c r="L25" i="1"/>
  <c r="K25" i="1"/>
  <c r="J25" i="1"/>
  <c r="O25" i="1" s="1"/>
  <c r="L24" i="1"/>
  <c r="K24" i="1"/>
  <c r="J24" i="1"/>
  <c r="L23" i="1"/>
  <c r="K23" i="1"/>
  <c r="L22" i="1"/>
  <c r="K22" i="1"/>
  <c r="L20" i="1"/>
  <c r="J23" i="1"/>
  <c r="J22" i="1"/>
  <c r="O22" i="1" s="1"/>
  <c r="J20" i="1"/>
  <c r="M42" i="1" l="1"/>
  <c r="N42" i="1" s="1"/>
  <c r="M57" i="1"/>
  <c r="N57" i="1" s="1"/>
  <c r="M54" i="1"/>
  <c r="N54" i="1" s="1"/>
  <c r="M36" i="1"/>
  <c r="N36" i="1" s="1"/>
  <c r="M41" i="1"/>
  <c r="N41" i="1" s="1"/>
  <c r="M55" i="1"/>
  <c r="N55" i="1" s="1"/>
  <c r="M28" i="1"/>
  <c r="N28" i="1" s="1"/>
  <c r="M48" i="1"/>
  <c r="N48" i="1" s="1"/>
  <c r="M35" i="1"/>
  <c r="N35" i="1" s="1"/>
  <c r="M44" i="1"/>
  <c r="N44" i="1" s="1"/>
  <c r="M29" i="1"/>
  <c r="N29" i="1" s="1"/>
  <c r="M34" i="1"/>
  <c r="N34" i="1" s="1"/>
  <c r="M32" i="1"/>
  <c r="N32" i="1" s="1"/>
  <c r="M46" i="1"/>
  <c r="N46" i="1" s="1"/>
  <c r="M33" i="1"/>
  <c r="N33" i="1" s="1"/>
  <c r="M27" i="1"/>
  <c r="N27" i="1" s="1"/>
  <c r="M30" i="1"/>
  <c r="N30" i="1" s="1"/>
  <c r="M43" i="1"/>
  <c r="N43" i="1" s="1"/>
  <c r="M47" i="1"/>
  <c r="N47" i="1" s="1"/>
  <c r="M39" i="1"/>
  <c r="N39" i="1" s="1"/>
  <c r="O33" i="1"/>
  <c r="M49" i="1"/>
  <c r="N49" i="1" s="1"/>
  <c r="M40" i="1"/>
  <c r="N40" i="1" s="1"/>
  <c r="M45" i="1"/>
  <c r="N45" i="1" s="1"/>
  <c r="M24" i="1"/>
  <c r="N24" i="1" s="1"/>
  <c r="M37" i="1"/>
  <c r="N37" i="1" s="1"/>
  <c r="M52" i="1"/>
  <c r="N52" i="1" s="1"/>
  <c r="M58" i="1"/>
  <c r="N58" i="1" s="1"/>
  <c r="M23" i="1"/>
  <c r="N23" i="1" s="1"/>
  <c r="M25" i="1"/>
  <c r="N25" i="1" s="1"/>
  <c r="M38" i="1"/>
  <c r="N38" i="1" s="1"/>
  <c r="M26" i="1"/>
  <c r="N26" i="1" s="1"/>
  <c r="M31" i="1"/>
  <c r="N31" i="1" s="1"/>
  <c r="M53" i="1"/>
  <c r="N53" i="1" s="1"/>
  <c r="M59" i="1"/>
  <c r="N59" i="1" s="1"/>
  <c r="M51" i="1"/>
  <c r="N51" i="1" s="1"/>
  <c r="O24" i="1"/>
  <c r="O29" i="1"/>
  <c r="O46" i="1"/>
  <c r="O34" i="1"/>
  <c r="O37" i="1"/>
  <c r="M56" i="1"/>
  <c r="N56" i="1" s="1"/>
  <c r="M50" i="1"/>
  <c r="N50" i="1" s="1"/>
  <c r="O50" i="1"/>
  <c r="K21" i="1"/>
  <c r="L21" i="1"/>
  <c r="J21" i="1"/>
  <c r="O21" i="1" s="1"/>
  <c r="M20" i="1"/>
  <c r="N20" i="1" s="1"/>
  <c r="M22" i="1"/>
  <c r="N22" i="1" s="1"/>
  <c r="O23" i="1"/>
  <c r="O20" i="1"/>
  <c r="C17" i="1" l="1"/>
  <c r="M21" i="1"/>
  <c r="N21" i="1" s="1"/>
</calcChain>
</file>

<file path=xl/sharedStrings.xml><?xml version="1.0" encoding="utf-8"?>
<sst xmlns="http://schemas.openxmlformats.org/spreadsheetml/2006/main" count="120" uniqueCount="70">
  <si>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</si>
  <si>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</si>
  <si>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</si>
  <si>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</si>
  <si>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</si>
  <si>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</si>
  <si>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</si>
  <si>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</si>
  <si>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</si>
  <si>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</si>
  <si>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</si>
  <si>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</si>
  <si>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</si>
  <si>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</si>
  <si>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</si>
  <si>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</si>
  <si>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</si>
  <si>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</si>
  <si>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</si>
  <si>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</si>
  <si>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</si>
  <si>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</si>
  <si>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</si>
  <si>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</si>
  <si>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</si>
  <si>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</si>
  <si>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</si>
  <si>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</si>
  <si>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</si>
  <si>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Областное государственное автономное учреждение здравоохранения</t>
  </si>
  <si>
    <t>Заточной станок</t>
  </si>
  <si>
    <t>Бур для перфоратора по бетону</t>
  </si>
  <si>
    <t>Сверло по металлу спиральное</t>
  </si>
  <si>
    <t>Перо (сверло) для кафеля</t>
  </si>
  <si>
    <t>Ножницы по металлу</t>
  </si>
  <si>
    <t>Кусачки боковые</t>
  </si>
  <si>
    <t>Плоскогубцы прямые</t>
  </si>
  <si>
    <t xml:space="preserve">Молоток-гвоздодер </t>
  </si>
  <si>
    <t xml:space="preserve">Лом-гвоздодер </t>
  </si>
  <si>
    <t>Измерительная рулетка 10 м</t>
  </si>
  <si>
    <t>Пистолет для пены монтажной</t>
  </si>
  <si>
    <t xml:space="preserve">Механический скелетный пистолет </t>
  </si>
  <si>
    <t xml:space="preserve">Ящик для инструментов </t>
  </si>
  <si>
    <t>Молоток классический слесарный</t>
  </si>
  <si>
    <t xml:space="preserve">Аккумуляторный шуруповерт </t>
  </si>
  <si>
    <t>Угольник строительный</t>
  </si>
  <si>
    <t>Лазерный уровень</t>
  </si>
  <si>
    <t>Перфоратор</t>
  </si>
  <si>
    <t>Отвертка индикаторная</t>
  </si>
  <si>
    <t>Отвертка плоская</t>
  </si>
  <si>
    <t>Угловая шлифовальная машина</t>
  </si>
  <si>
    <t xml:space="preserve">Сварочный аппарат для полипропиленовой трубы </t>
  </si>
  <si>
    <t>Мультиметр   цифровой</t>
  </si>
  <si>
    <t>Набор отверток и плоскогубцев с изолированными ручками</t>
  </si>
  <si>
    <t>Плиткорез ручной роликовый механический</t>
  </si>
  <si>
    <t>на поставку строительных инструментов путем запроса котировок</t>
  </si>
  <si>
    <t xml:space="preserve">Дисковая пила </t>
  </si>
  <si>
    <t>Штангенциркуль</t>
  </si>
  <si>
    <t>Бур по бетону</t>
  </si>
  <si>
    <t>Измерительная рулетка 5 м</t>
  </si>
  <si>
    <t>Набор рожковых ключей   6-32 мм </t>
  </si>
  <si>
    <t>Детектор скрытой проводки</t>
  </si>
  <si>
    <t>Пилка для электрического  лобзика по дереву</t>
  </si>
  <si>
    <t>Слесарные поворотные</t>
  </si>
  <si>
    <t>№ 055-24</t>
  </si>
  <si>
    <t>КП вх. 509 от 29.02.2024</t>
  </si>
  <si>
    <t>КП вх. 508 от 29.02.2024</t>
  </si>
  <si>
    <t>КП вх. 507 от 29.02.2024</t>
  </si>
  <si>
    <t xml:space="preserve">Аккумуляторная угловая шлифовальная машина </t>
  </si>
  <si>
    <t>Исходя из имеющегося у Заказчика объёма финансового обеспечения для осуществления закупки НМЦД устанавливается в размере 538204 руб. (пятьсот тридцать восемь тысяч двести четыре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</si>
</sst>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topLeftCell="A49" zoomScale="115" zoomScaleNormal="115" zoomScalePageLayoutView="70" workbookViewId="0">
      <selection activeCell="L66" sqref="L66:L70"/>
    </sheetView>
  </sheetViews>
  <sheetFormatPr defaultRowHeight="12.75" x14ac:dyDescent="0.25"/>
  <cols>
    <col min="1" max="1" width="6.85546875" style="3" customWidth="1"/>
    <col min="2" max="2" width="29" style="3" customWidth="1"/>
    <col min="3" max="4" width="9.140625" style="3"/>
    <col min="5" max="5" width="14.85546875" style="9" customWidth="1"/>
    <col min="6" max="6" width="14.7109375" style="9" customWidth="1"/>
    <col min="7" max="7" width="16.28515625" style="9" customWidth="1"/>
    <col min="8" max="8" width="14.7109375" style="9" hidden="1" customWidth="1"/>
    <col min="9" max="9" width="14.140625" style="9" hidden="1" customWidth="1"/>
    <col min="10" max="10" width="13.7109375" style="9" customWidth="1"/>
    <col min="11" max="11" width="9.42578125" style="3" customWidth="1"/>
    <col min="12" max="12" width="12.5703125" style="3" customWidth="1"/>
    <col min="13" max="13" width="10.28515625" style="3" customWidth="1"/>
    <col min="14" max="14" width="17.42578125" style="3" customWidth="1"/>
    <col min="15" max="15" width="13.28515625" style="9" customWidth="1"/>
    <col min="16" max="16384" width="9.140625" style="10"/>
  </cols>
  <sheetData>
    <row r="1" spans="2:15" x14ac:dyDescent="0.25">
      <c r="O1" s="4" t="s">
        <v>25</v>
      </c>
    </row>
    <row r="2" spans="2:15" ht="14.45" customHeight="1" x14ac:dyDescent="0.25">
      <c r="O2" s="4" t="s">
        <v>26</v>
      </c>
    </row>
    <row r="3" spans="2:15" x14ac:dyDescent="0.25">
      <c r="O3" s="4" t="s">
        <v>55</v>
      </c>
    </row>
    <row r="4" spans="2:15" x14ac:dyDescent="0.25">
      <c r="O4" s="4" t="s">
        <v>27</v>
      </c>
    </row>
    <row r="5" spans="2:15" ht="14.45" customHeight="1" x14ac:dyDescent="0.25">
      <c r="O5" s="4" t="s">
        <v>28</v>
      </c>
    </row>
    <row r="6" spans="2:15" ht="14.45" customHeight="1" x14ac:dyDescent="0.25">
      <c r="O6" s="4" t="s">
        <v>64</v>
      </c>
    </row>
    <row r="8" spans="2:15" x14ac:dyDescent="0.2">
      <c r="O8" s="11" t="s">
        <v>16</v>
      </c>
    </row>
    <row r="9" spans="2:15" x14ac:dyDescent="0.2">
      <c r="O9" s="12" t="s">
        <v>29</v>
      </c>
    </row>
    <row r="10" spans="2:15" x14ac:dyDescent="0.2">
      <c r="O10" s="12" t="s">
        <v>17</v>
      </c>
    </row>
    <row r="12" spans="2:15" ht="28.9" customHeight="1" x14ac:dyDescent="0.25">
      <c r="L12" s="27" t="s">
        <v>20</v>
      </c>
      <c r="M12" s="27"/>
      <c r="O12" s="9" t="s">
        <v>18</v>
      </c>
    </row>
    <row r="14" spans="2:15" x14ac:dyDescent="0.25">
      <c r="B14" s="27" t="s">
        <v>19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7" spans="1:15" s="3" customFormat="1" ht="25.5" x14ac:dyDescent="0.25">
      <c r="A17" s="30" t="s">
        <v>14</v>
      </c>
      <c r="B17" s="31"/>
      <c r="C17" s="32">
        <f>SUMIF(O20:O59,"&gt;0")</f>
        <v>596615.33333333337</v>
      </c>
      <c r="D17" s="31"/>
      <c r="E17" s="19" t="s">
        <v>65</v>
      </c>
      <c r="F17" s="19" t="s">
        <v>66</v>
      </c>
      <c r="G17" s="19" t="s">
        <v>67</v>
      </c>
      <c r="H17" s="8"/>
      <c r="I17" s="2"/>
      <c r="J17" s="2"/>
      <c r="K17" s="1"/>
      <c r="L17" s="1"/>
      <c r="M17" s="1"/>
      <c r="N17" s="1"/>
      <c r="O17" s="2"/>
    </row>
    <row r="18" spans="1:15" s="3" customFormat="1" ht="30" customHeight="1" x14ac:dyDescent="0.25">
      <c r="A18" s="35" t="s">
        <v>0</v>
      </c>
      <c r="B18" s="35" t="s">
        <v>1</v>
      </c>
      <c r="C18" s="35" t="s">
        <v>2</v>
      </c>
      <c r="D18" s="35"/>
      <c r="E18" s="2" t="s">
        <v>5</v>
      </c>
      <c r="F18" s="2" t="s">
        <v>7</v>
      </c>
      <c r="G18" s="2" t="s">
        <v>8</v>
      </c>
      <c r="H18" s="2" t="s">
        <v>21</v>
      </c>
      <c r="I18" s="2" t="s">
        <v>21</v>
      </c>
      <c r="J18" s="33" t="s">
        <v>15</v>
      </c>
      <c r="K18" s="35" t="s">
        <v>11</v>
      </c>
      <c r="L18" s="35" t="s">
        <v>12</v>
      </c>
      <c r="M18" s="35" t="s">
        <v>13</v>
      </c>
      <c r="N18" s="35" t="s">
        <v>9</v>
      </c>
      <c r="O18" s="29" t="s">
        <v>10</v>
      </c>
    </row>
    <row r="19" spans="1:15" s="3" customFormat="1" x14ac:dyDescent="0.25">
      <c r="A19" s="35"/>
      <c r="B19" s="36"/>
      <c r="C19" s="13" t="s">
        <v>3</v>
      </c>
      <c r="D19" s="13" t="s">
        <v>4</v>
      </c>
      <c r="E19" s="2" t="s">
        <v>6</v>
      </c>
      <c r="F19" s="2" t="s">
        <v>6</v>
      </c>
      <c r="G19" s="2" t="s">
        <v>6</v>
      </c>
      <c r="H19" s="2" t="s">
        <v>6</v>
      </c>
      <c r="I19" s="2" t="s">
        <v>6</v>
      </c>
      <c r="J19" s="34"/>
      <c r="K19" s="35"/>
      <c r="L19" s="35"/>
      <c r="M19" s="35"/>
      <c r="N19" s="35"/>
      <c r="O19" s="29"/>
    </row>
    <row r="20" spans="1:15" s="3" customFormat="1" ht="21" customHeight="1" x14ac:dyDescent="0.25">
      <c r="A20" s="5">
        <v>1</v>
      </c>
      <c r="B20" s="22" t="s">
        <v>56</v>
      </c>
      <c r="C20" s="14" t="s">
        <v>23</v>
      </c>
      <c r="D20" s="14">
        <v>1</v>
      </c>
      <c r="E20" s="6">
        <v>14670</v>
      </c>
      <c r="F20" s="2">
        <v>15159</v>
      </c>
      <c r="G20" s="2">
        <v>16300</v>
      </c>
      <c r="H20" s="2"/>
      <c r="I20" s="2"/>
      <c r="J20" s="2">
        <f t="shared" ref="J20:J23" si="0">AVERAGE(E20:I20)</f>
        <v>15376.333333333334</v>
      </c>
      <c r="K20" s="1">
        <f>COUNT(E20:I20)</f>
        <v>3</v>
      </c>
      <c r="L20" s="1">
        <f t="shared" ref="L20:L23" si="1">STDEV(E20:I20)</f>
        <v>836.45103462984207</v>
      </c>
      <c r="M20" s="1">
        <f t="shared" ref="M20:M23" si="2">L20/J20*100</f>
        <v>5.4398601831592401</v>
      </c>
      <c r="N20" s="1" t="str">
        <f t="shared" ref="N20:N23" si="3">IF(M20&lt;33,"ОДНОРОДНЫЕ","НЕОДНОРОДНЫЕ")</f>
        <v>ОДНОРОДНЫЕ</v>
      </c>
      <c r="O20" s="2">
        <f t="shared" ref="O20:O23" si="4">D20*J20</f>
        <v>15376.333333333334</v>
      </c>
    </row>
    <row r="21" spans="1:15" s="3" customFormat="1" x14ac:dyDescent="0.25">
      <c r="A21" s="5">
        <v>2</v>
      </c>
      <c r="B21" s="22" t="s">
        <v>57</v>
      </c>
      <c r="C21" s="14" t="s">
        <v>23</v>
      </c>
      <c r="D21" s="14">
        <v>5</v>
      </c>
      <c r="E21" s="6">
        <v>1037</v>
      </c>
      <c r="F21" s="2">
        <v>1098</v>
      </c>
      <c r="G21" s="2">
        <v>1220</v>
      </c>
      <c r="H21" s="2"/>
      <c r="I21" s="2"/>
      <c r="J21" s="2">
        <f t="shared" si="0"/>
        <v>1118.3333333333333</v>
      </c>
      <c r="K21" s="1">
        <f t="shared" ref="K21:K23" si="5">COUNT(E21:I21)</f>
        <v>3</v>
      </c>
      <c r="L21" s="1">
        <f t="shared" si="1"/>
        <v>93.179039130768743</v>
      </c>
      <c r="M21" s="1">
        <f t="shared" si="2"/>
        <v>8.3319558090106192</v>
      </c>
      <c r="N21" s="1" t="str">
        <f t="shared" si="3"/>
        <v>ОДНОРОДНЫЕ</v>
      </c>
      <c r="O21" s="2">
        <f t="shared" si="4"/>
        <v>5591.6666666666661</v>
      </c>
    </row>
    <row r="22" spans="1:15" s="3" customFormat="1" ht="16.149999999999999" customHeight="1" x14ac:dyDescent="0.25">
      <c r="A22" s="5">
        <v>3</v>
      </c>
      <c r="B22" s="22" t="s">
        <v>30</v>
      </c>
      <c r="C22" s="14" t="s">
        <v>23</v>
      </c>
      <c r="D22" s="14">
        <v>1</v>
      </c>
      <c r="E22" s="6">
        <v>5472</v>
      </c>
      <c r="F22" s="2">
        <v>6317</v>
      </c>
      <c r="G22" s="2">
        <v>6720</v>
      </c>
      <c r="H22" s="2"/>
      <c r="I22" s="2"/>
      <c r="J22" s="2">
        <f t="shared" si="0"/>
        <v>6169.666666666667</v>
      </c>
      <c r="K22" s="1">
        <f t="shared" si="5"/>
        <v>3</v>
      </c>
      <c r="L22" s="1">
        <f t="shared" si="1"/>
        <v>636.91155848621042</v>
      </c>
      <c r="M22" s="1">
        <f t="shared" si="2"/>
        <v>10.323273410009353</v>
      </c>
      <c r="N22" s="1" t="str">
        <f t="shared" si="3"/>
        <v>ОДНОРОДНЫЕ</v>
      </c>
      <c r="O22" s="2">
        <f t="shared" si="4"/>
        <v>6169.666666666667</v>
      </c>
    </row>
    <row r="23" spans="1:15" s="3" customFormat="1" ht="21.75" customHeight="1" x14ac:dyDescent="0.25">
      <c r="A23" s="5">
        <v>4</v>
      </c>
      <c r="B23" s="22" t="s">
        <v>31</v>
      </c>
      <c r="C23" s="14" t="s">
        <v>23</v>
      </c>
      <c r="D23" s="14">
        <v>4</v>
      </c>
      <c r="E23" s="6">
        <v>2230</v>
      </c>
      <c r="F23" s="2">
        <v>2347</v>
      </c>
      <c r="G23" s="2">
        <v>2600</v>
      </c>
      <c r="H23" s="2"/>
      <c r="I23" s="2"/>
      <c r="J23" s="2">
        <f t="shared" si="0"/>
        <v>2392.3333333333335</v>
      </c>
      <c r="K23" s="1">
        <f t="shared" si="5"/>
        <v>3</v>
      </c>
      <c r="L23" s="1">
        <f t="shared" si="1"/>
        <v>189.11989142692877</v>
      </c>
      <c r="M23" s="1">
        <f t="shared" si="2"/>
        <v>7.9052483528046018</v>
      </c>
      <c r="N23" s="1" t="str">
        <f t="shared" si="3"/>
        <v>ОДНОРОДНЫЕ</v>
      </c>
      <c r="O23" s="2">
        <f t="shared" si="4"/>
        <v>9569.3333333333339</v>
      </c>
    </row>
    <row r="24" spans="1:15" s="3" customFormat="1" ht="15.6" customHeight="1" x14ac:dyDescent="0.25">
      <c r="A24" s="5">
        <v>5</v>
      </c>
      <c r="B24" s="22" t="s">
        <v>58</v>
      </c>
      <c r="C24" s="14" t="s">
        <v>23</v>
      </c>
      <c r="D24" s="14">
        <v>50</v>
      </c>
      <c r="E24" s="6">
        <v>87</v>
      </c>
      <c r="F24" s="2">
        <v>127</v>
      </c>
      <c r="G24" s="2">
        <v>140</v>
      </c>
      <c r="H24" s="2"/>
      <c r="I24" s="2"/>
      <c r="J24" s="2">
        <f t="shared" ref="J24:J31" si="6">AVERAGE(E24:I24)</f>
        <v>118</v>
      </c>
      <c r="K24" s="1">
        <f t="shared" ref="K24:K31" si="7">COUNT(E24:I24)</f>
        <v>3</v>
      </c>
      <c r="L24" s="1">
        <f t="shared" ref="L24:L31" si="8">STDEV(E24:I24)</f>
        <v>27.622454633866266</v>
      </c>
      <c r="M24" s="1">
        <f t="shared" ref="M24:M31" si="9">L24/J24*100</f>
        <v>23.4088598592087</v>
      </c>
      <c r="N24" s="1" t="str">
        <f t="shared" ref="N24:N31" si="10">IF(M24&lt;33,"ОДНОРОДНЫЕ","НЕОДНОРОДНЫЕ")</f>
        <v>ОДНОРОДНЫЕ</v>
      </c>
      <c r="O24" s="2">
        <f t="shared" ref="O24:O31" si="11">D24*J24</f>
        <v>5900</v>
      </c>
    </row>
    <row r="25" spans="1:15" s="3" customFormat="1" x14ac:dyDescent="0.25">
      <c r="A25" s="5">
        <v>6</v>
      </c>
      <c r="B25" s="22" t="s">
        <v>58</v>
      </c>
      <c r="C25" s="14" t="s">
        <v>23</v>
      </c>
      <c r="D25" s="14">
        <v>16</v>
      </c>
      <c r="E25" s="6">
        <v>113</v>
      </c>
      <c r="F25" s="2">
        <v>145</v>
      </c>
      <c r="G25" s="2">
        <v>160</v>
      </c>
      <c r="H25" s="2"/>
      <c r="I25" s="2"/>
      <c r="J25" s="2">
        <f t="shared" si="6"/>
        <v>139.33333333333334</v>
      </c>
      <c r="K25" s="1">
        <f t="shared" si="7"/>
        <v>3</v>
      </c>
      <c r="L25" s="1">
        <f t="shared" si="8"/>
        <v>24.006943440041095</v>
      </c>
      <c r="M25" s="1">
        <f t="shared" si="9"/>
        <v>17.229863712948156</v>
      </c>
      <c r="N25" s="1" t="str">
        <f t="shared" si="10"/>
        <v>ОДНОРОДНЫЕ</v>
      </c>
      <c r="O25" s="2">
        <f t="shared" si="11"/>
        <v>2229.3333333333335</v>
      </c>
    </row>
    <row r="26" spans="1:15" s="3" customFormat="1" x14ac:dyDescent="0.25">
      <c r="A26" s="5">
        <v>7</v>
      </c>
      <c r="B26" s="22" t="s">
        <v>58</v>
      </c>
      <c r="C26" s="14" t="s">
        <v>23</v>
      </c>
      <c r="D26" s="14">
        <v>50</v>
      </c>
      <c r="E26" s="6">
        <v>130</v>
      </c>
      <c r="F26" s="2">
        <v>145</v>
      </c>
      <c r="G26" s="2">
        <v>160</v>
      </c>
      <c r="H26" s="2"/>
      <c r="I26" s="2"/>
      <c r="J26" s="2">
        <f t="shared" si="6"/>
        <v>145</v>
      </c>
      <c r="K26" s="1">
        <f t="shared" si="7"/>
        <v>3</v>
      </c>
      <c r="L26" s="1">
        <f t="shared" si="8"/>
        <v>15</v>
      </c>
      <c r="M26" s="1">
        <f t="shared" si="9"/>
        <v>10.344827586206897</v>
      </c>
      <c r="N26" s="1" t="str">
        <f t="shared" si="10"/>
        <v>ОДНОРОДНЫЕ</v>
      </c>
      <c r="O26" s="2">
        <f t="shared" si="11"/>
        <v>7250</v>
      </c>
    </row>
    <row r="27" spans="1:15" s="3" customFormat="1" x14ac:dyDescent="0.25">
      <c r="A27" s="5">
        <v>8</v>
      </c>
      <c r="B27" s="22" t="s">
        <v>58</v>
      </c>
      <c r="C27" s="14" t="s">
        <v>23</v>
      </c>
      <c r="D27" s="14">
        <v>45</v>
      </c>
      <c r="E27" s="6">
        <v>147</v>
      </c>
      <c r="F27" s="2">
        <v>181</v>
      </c>
      <c r="G27" s="2">
        <v>200</v>
      </c>
      <c r="H27" s="2"/>
      <c r="I27" s="2"/>
      <c r="J27" s="2">
        <f t="shared" si="6"/>
        <v>176</v>
      </c>
      <c r="K27" s="1">
        <f t="shared" si="7"/>
        <v>3</v>
      </c>
      <c r="L27" s="1">
        <f t="shared" si="8"/>
        <v>26.851443164195103</v>
      </c>
      <c r="M27" s="1">
        <f t="shared" si="9"/>
        <v>15.256501797838126</v>
      </c>
      <c r="N27" s="1" t="str">
        <f t="shared" si="10"/>
        <v>ОДНОРОДНЫЕ</v>
      </c>
      <c r="O27" s="2">
        <f t="shared" si="11"/>
        <v>7920</v>
      </c>
    </row>
    <row r="28" spans="1:15" s="3" customFormat="1" ht="15.6" customHeight="1" x14ac:dyDescent="0.25">
      <c r="A28" s="5">
        <v>9</v>
      </c>
      <c r="B28" s="22" t="s">
        <v>58</v>
      </c>
      <c r="C28" s="14" t="s">
        <v>23</v>
      </c>
      <c r="D28" s="14">
        <v>16</v>
      </c>
      <c r="E28" s="6">
        <v>138</v>
      </c>
      <c r="F28" s="2">
        <v>190</v>
      </c>
      <c r="G28" s="2">
        <v>210</v>
      </c>
      <c r="H28" s="2"/>
      <c r="I28" s="2"/>
      <c r="J28" s="2">
        <f t="shared" si="6"/>
        <v>179.33333333333334</v>
      </c>
      <c r="K28" s="1">
        <f t="shared" si="7"/>
        <v>3</v>
      </c>
      <c r="L28" s="1">
        <f t="shared" si="8"/>
        <v>37.166292972710309</v>
      </c>
      <c r="M28" s="1">
        <f t="shared" si="9"/>
        <v>20.724698683667459</v>
      </c>
      <c r="N28" s="1" t="str">
        <f t="shared" si="10"/>
        <v>ОДНОРОДНЫЕ</v>
      </c>
      <c r="O28" s="2">
        <f t="shared" si="11"/>
        <v>2869.3333333333335</v>
      </c>
    </row>
    <row r="29" spans="1:15" s="3" customFormat="1" x14ac:dyDescent="0.25">
      <c r="A29" s="5">
        <v>10</v>
      </c>
      <c r="B29" s="22" t="s">
        <v>58</v>
      </c>
      <c r="C29" s="14" t="s">
        <v>23</v>
      </c>
      <c r="D29" s="14">
        <v>40</v>
      </c>
      <c r="E29" s="6">
        <v>164</v>
      </c>
      <c r="F29" s="2">
        <v>209</v>
      </c>
      <c r="G29" s="2">
        <v>230</v>
      </c>
      <c r="H29" s="2"/>
      <c r="I29" s="2"/>
      <c r="J29" s="2">
        <f t="shared" si="6"/>
        <v>201</v>
      </c>
      <c r="K29" s="1">
        <f t="shared" si="7"/>
        <v>3</v>
      </c>
      <c r="L29" s="1">
        <f t="shared" si="8"/>
        <v>33.719430600174732</v>
      </c>
      <c r="M29" s="1">
        <f t="shared" si="9"/>
        <v>16.775836119489917</v>
      </c>
      <c r="N29" s="1" t="str">
        <f t="shared" si="10"/>
        <v>ОДНОРОДНЫЕ</v>
      </c>
      <c r="O29" s="2">
        <f t="shared" si="11"/>
        <v>8040</v>
      </c>
    </row>
    <row r="30" spans="1:15" s="3" customFormat="1" x14ac:dyDescent="0.25">
      <c r="A30" s="5">
        <v>11</v>
      </c>
      <c r="B30" s="22" t="s">
        <v>32</v>
      </c>
      <c r="C30" s="14" t="s">
        <v>23</v>
      </c>
      <c r="D30" s="14">
        <v>30</v>
      </c>
      <c r="E30" s="6">
        <v>216</v>
      </c>
      <c r="F30" s="2">
        <v>235</v>
      </c>
      <c r="G30" s="2">
        <v>260</v>
      </c>
      <c r="H30" s="2"/>
      <c r="I30" s="2"/>
      <c r="J30" s="2">
        <f t="shared" si="6"/>
        <v>237</v>
      </c>
      <c r="K30" s="1">
        <f t="shared" si="7"/>
        <v>3</v>
      </c>
      <c r="L30" s="1">
        <f t="shared" si="8"/>
        <v>22.06807649071391</v>
      </c>
      <c r="M30" s="1">
        <f t="shared" si="9"/>
        <v>9.3114246796261213</v>
      </c>
      <c r="N30" s="1" t="str">
        <f t="shared" si="10"/>
        <v>ОДНОРОДНЫЕ</v>
      </c>
      <c r="O30" s="2">
        <f t="shared" si="11"/>
        <v>7110</v>
      </c>
    </row>
    <row r="31" spans="1:15" s="3" customFormat="1" ht="16.149999999999999" customHeight="1" x14ac:dyDescent="0.25">
      <c r="A31" s="5">
        <v>12</v>
      </c>
      <c r="B31" s="22" t="s">
        <v>33</v>
      </c>
      <c r="C31" s="14" t="s">
        <v>23</v>
      </c>
      <c r="D31" s="14">
        <v>50</v>
      </c>
      <c r="E31" s="6">
        <v>147</v>
      </c>
      <c r="F31" s="2">
        <v>199</v>
      </c>
      <c r="G31" s="2">
        <v>220</v>
      </c>
      <c r="H31" s="2"/>
      <c r="I31" s="2"/>
      <c r="J31" s="2">
        <f t="shared" si="6"/>
        <v>188.66666666666666</v>
      </c>
      <c r="K31" s="1">
        <f t="shared" si="7"/>
        <v>3</v>
      </c>
      <c r="L31" s="1">
        <f t="shared" si="8"/>
        <v>37.581023580170559</v>
      </c>
      <c r="M31" s="1">
        <f t="shared" si="9"/>
        <v>19.919270448853656</v>
      </c>
      <c r="N31" s="1" t="str">
        <f t="shared" si="10"/>
        <v>ОДНОРОДНЫЕ</v>
      </c>
      <c r="O31" s="2">
        <f t="shared" si="11"/>
        <v>9433.3333333333321</v>
      </c>
    </row>
    <row r="32" spans="1:15" s="3" customFormat="1" ht="21.75" customHeight="1" x14ac:dyDescent="0.25">
      <c r="A32" s="5">
        <v>13</v>
      </c>
      <c r="B32" s="22" t="s">
        <v>34</v>
      </c>
      <c r="C32" s="14" t="s">
        <v>23</v>
      </c>
      <c r="D32" s="14">
        <v>16</v>
      </c>
      <c r="E32" s="6">
        <v>360</v>
      </c>
      <c r="F32" s="26">
        <v>639</v>
      </c>
      <c r="G32" s="2">
        <v>708</v>
      </c>
      <c r="H32" s="2"/>
      <c r="I32" s="2"/>
      <c r="J32" s="2">
        <f t="shared" ref="J32:J48" si="12">AVERAGE(E32:I32)</f>
        <v>569</v>
      </c>
      <c r="K32" s="1">
        <f t="shared" ref="K32:K48" si="13">COUNT(E32:I32)</f>
        <v>3</v>
      </c>
      <c r="L32" s="1">
        <f t="shared" ref="L32:L48" si="14">STDEV(E32:I32)</f>
        <v>184.25797133367121</v>
      </c>
      <c r="M32" s="1">
        <f t="shared" ref="M32:M48" si="15">L32/J32*100</f>
        <v>32.382771763386856</v>
      </c>
      <c r="N32" s="1" t="str">
        <f t="shared" ref="N32:N48" si="16">IF(M32&lt;33,"ОДНОРОДНЫЕ","НЕОДНОРОДНЫЕ")</f>
        <v>ОДНОРОДНЫЕ</v>
      </c>
      <c r="O32" s="2">
        <f t="shared" ref="O32:O48" si="17">D32*J32</f>
        <v>9104</v>
      </c>
    </row>
    <row r="33" spans="1:15" s="3" customFormat="1" x14ac:dyDescent="0.25">
      <c r="A33" s="5">
        <v>14</v>
      </c>
      <c r="B33" s="22" t="s">
        <v>35</v>
      </c>
      <c r="C33" s="14" t="s">
        <v>23</v>
      </c>
      <c r="D33" s="14">
        <v>11</v>
      </c>
      <c r="E33" s="6">
        <v>670</v>
      </c>
      <c r="F33" s="26">
        <v>1182</v>
      </c>
      <c r="G33" s="2">
        <v>1310</v>
      </c>
      <c r="H33" s="2"/>
      <c r="I33" s="2"/>
      <c r="J33" s="2">
        <f t="shared" si="12"/>
        <v>1054</v>
      </c>
      <c r="K33" s="1">
        <f t="shared" si="13"/>
        <v>3</v>
      </c>
      <c r="L33" s="1">
        <f t="shared" si="14"/>
        <v>338.65616781626761</v>
      </c>
      <c r="M33" s="1">
        <f t="shared" si="15"/>
        <v>32.130566206476999</v>
      </c>
      <c r="N33" s="1" t="str">
        <f t="shared" si="16"/>
        <v>ОДНОРОДНЫЕ</v>
      </c>
      <c r="O33" s="2">
        <f t="shared" si="17"/>
        <v>11594</v>
      </c>
    </row>
    <row r="34" spans="1:15" s="3" customFormat="1" ht="15.6" customHeight="1" x14ac:dyDescent="0.25">
      <c r="A34" s="5">
        <v>15</v>
      </c>
      <c r="B34" s="22" t="s">
        <v>36</v>
      </c>
      <c r="C34" s="14" t="s">
        <v>23</v>
      </c>
      <c r="D34" s="14">
        <v>10</v>
      </c>
      <c r="E34" s="6">
        <v>391</v>
      </c>
      <c r="F34" s="26">
        <v>498</v>
      </c>
      <c r="G34" s="2">
        <v>552</v>
      </c>
      <c r="H34" s="2"/>
      <c r="I34" s="2"/>
      <c r="J34" s="2">
        <f t="shared" si="12"/>
        <v>480.33333333333331</v>
      </c>
      <c r="K34" s="1">
        <f t="shared" si="13"/>
        <v>3</v>
      </c>
      <c r="L34" s="1">
        <f t="shared" si="14"/>
        <v>81.941035710645707</v>
      </c>
      <c r="M34" s="1">
        <f t="shared" si="15"/>
        <v>17.059202438024784</v>
      </c>
      <c r="N34" s="1" t="str">
        <f t="shared" si="16"/>
        <v>ОДНОРОДНЫЕ</v>
      </c>
      <c r="O34" s="2">
        <f t="shared" si="17"/>
        <v>4803.333333333333</v>
      </c>
    </row>
    <row r="35" spans="1:15" s="3" customFormat="1" x14ac:dyDescent="0.25">
      <c r="A35" s="5">
        <v>16</v>
      </c>
      <c r="B35" s="22" t="s">
        <v>37</v>
      </c>
      <c r="C35" s="14" t="s">
        <v>23</v>
      </c>
      <c r="D35" s="14">
        <v>10</v>
      </c>
      <c r="E35" s="6">
        <v>502</v>
      </c>
      <c r="F35" s="26">
        <v>634</v>
      </c>
      <c r="G35" s="2">
        <v>702</v>
      </c>
      <c r="H35" s="2"/>
      <c r="I35" s="2"/>
      <c r="J35" s="2">
        <f t="shared" si="12"/>
        <v>612.66666666666663</v>
      </c>
      <c r="K35" s="1">
        <f t="shared" si="13"/>
        <v>3</v>
      </c>
      <c r="L35" s="1">
        <f t="shared" si="14"/>
        <v>101.69234648356469</v>
      </c>
      <c r="M35" s="1">
        <f t="shared" si="15"/>
        <v>16.598315530505666</v>
      </c>
      <c r="N35" s="1" t="str">
        <f t="shared" si="16"/>
        <v>ОДНОРОДНЫЕ</v>
      </c>
      <c r="O35" s="2">
        <f t="shared" si="17"/>
        <v>6126.6666666666661</v>
      </c>
    </row>
    <row r="36" spans="1:15" s="3" customFormat="1" x14ac:dyDescent="0.25">
      <c r="A36" s="5">
        <v>17</v>
      </c>
      <c r="B36" s="22" t="s">
        <v>63</v>
      </c>
      <c r="C36" s="14" t="s">
        <v>23</v>
      </c>
      <c r="D36" s="14">
        <v>2</v>
      </c>
      <c r="E36" s="6">
        <v>4871</v>
      </c>
      <c r="F36" s="2">
        <v>5157</v>
      </c>
      <c r="G36" s="2">
        <v>5730</v>
      </c>
      <c r="H36" s="2"/>
      <c r="I36" s="2"/>
      <c r="J36" s="2">
        <f t="shared" ref="J36" si="18">AVERAGE(E36:I36)</f>
        <v>5252.666666666667</v>
      </c>
      <c r="K36" s="1">
        <f t="shared" ref="K36" si="19">COUNT(E36:I36)</f>
        <v>3</v>
      </c>
      <c r="L36" s="1">
        <f t="shared" ref="L36" si="20">STDEV(E36:I36)</f>
        <v>437.41780180204523</v>
      </c>
      <c r="M36" s="1">
        <f t="shared" ref="M36" si="21">L36/J36*100</f>
        <v>8.3275377929060515</v>
      </c>
      <c r="N36" s="1" t="str">
        <f t="shared" ref="N36" si="22">IF(M36&lt;33,"ОДНОРОДНЫЕ","НЕОДНОРОДНЫЕ")</f>
        <v>ОДНОРОДНЫЕ</v>
      </c>
      <c r="O36" s="2">
        <f t="shared" ref="O36" si="23">D36*J36</f>
        <v>10505.333333333334</v>
      </c>
    </row>
    <row r="37" spans="1:15" s="3" customFormat="1" ht="15" customHeight="1" x14ac:dyDescent="0.25">
      <c r="A37" s="5">
        <v>18</v>
      </c>
      <c r="B37" s="22" t="s">
        <v>38</v>
      </c>
      <c r="C37" s="14" t="s">
        <v>23</v>
      </c>
      <c r="D37" s="14">
        <v>11</v>
      </c>
      <c r="E37" s="6">
        <v>1046</v>
      </c>
      <c r="F37" s="2">
        <v>1269</v>
      </c>
      <c r="G37" s="2">
        <v>1410</v>
      </c>
      <c r="H37" s="2"/>
      <c r="I37" s="2"/>
      <c r="J37" s="2">
        <f t="shared" si="12"/>
        <v>1241.6666666666667</v>
      </c>
      <c r="K37" s="1">
        <f t="shared" si="13"/>
        <v>3</v>
      </c>
      <c r="L37" s="1">
        <f t="shared" si="14"/>
        <v>183.53292166075678</v>
      </c>
      <c r="M37" s="1">
        <f t="shared" si="15"/>
        <v>14.781174898852894</v>
      </c>
      <c r="N37" s="1" t="str">
        <f t="shared" si="16"/>
        <v>ОДНОРОДНЫЕ</v>
      </c>
      <c r="O37" s="2">
        <f t="shared" si="17"/>
        <v>13658.333333333334</v>
      </c>
    </row>
    <row r="38" spans="1:15" s="3" customFormat="1" ht="22.5" customHeight="1" x14ac:dyDescent="0.25">
      <c r="A38" s="5">
        <v>19</v>
      </c>
      <c r="B38" s="22" t="s">
        <v>59</v>
      </c>
      <c r="C38" s="14" t="s">
        <v>23</v>
      </c>
      <c r="D38" s="14">
        <v>23</v>
      </c>
      <c r="E38" s="6">
        <v>349</v>
      </c>
      <c r="F38" s="2">
        <v>394</v>
      </c>
      <c r="G38" s="2">
        <v>437</v>
      </c>
      <c r="H38" s="2"/>
      <c r="I38" s="2"/>
      <c r="J38" s="2">
        <f t="shared" si="12"/>
        <v>393.33333333333331</v>
      </c>
      <c r="K38" s="1">
        <f t="shared" si="13"/>
        <v>3</v>
      </c>
      <c r="L38" s="1">
        <f t="shared" si="14"/>
        <v>44.003787715756168</v>
      </c>
      <c r="M38" s="1">
        <f t="shared" si="15"/>
        <v>11.187403656548177</v>
      </c>
      <c r="N38" s="1" t="str">
        <f t="shared" si="16"/>
        <v>ОДНОРОДНЫЕ</v>
      </c>
      <c r="O38" s="2">
        <f t="shared" si="17"/>
        <v>9046.6666666666661</v>
      </c>
    </row>
    <row r="39" spans="1:15" s="3" customFormat="1" ht="16.149999999999999" customHeight="1" x14ac:dyDescent="0.25">
      <c r="A39" s="5">
        <v>20</v>
      </c>
      <c r="B39" s="22" t="s">
        <v>39</v>
      </c>
      <c r="C39" s="14" t="s">
        <v>23</v>
      </c>
      <c r="D39" s="14">
        <v>23</v>
      </c>
      <c r="E39" s="6">
        <v>553</v>
      </c>
      <c r="F39" s="2">
        <v>587</v>
      </c>
      <c r="G39" s="2">
        <v>650</v>
      </c>
      <c r="H39" s="2"/>
      <c r="I39" s="2"/>
      <c r="J39" s="2">
        <f t="shared" si="12"/>
        <v>596.66666666666663</v>
      </c>
      <c r="K39" s="1">
        <f t="shared" si="13"/>
        <v>3</v>
      </c>
      <c r="L39" s="1">
        <f t="shared" si="14"/>
        <v>49.217205663602371</v>
      </c>
      <c r="M39" s="1">
        <f t="shared" si="15"/>
        <v>8.2486936866372691</v>
      </c>
      <c r="N39" s="1" t="str">
        <f t="shared" si="16"/>
        <v>ОДНОРОДНЫЕ</v>
      </c>
      <c r="O39" s="2">
        <f t="shared" si="17"/>
        <v>13723.333333333332</v>
      </c>
    </row>
    <row r="40" spans="1:15" s="3" customFormat="1" ht="16.149999999999999" customHeight="1" x14ac:dyDescent="0.25">
      <c r="A40" s="5">
        <v>21</v>
      </c>
      <c r="B40" s="22" t="s">
        <v>40</v>
      </c>
      <c r="C40" s="14" t="s">
        <v>23</v>
      </c>
      <c r="D40" s="14">
        <v>16</v>
      </c>
      <c r="E40" s="6">
        <v>1228</v>
      </c>
      <c r="F40" s="2">
        <v>1388</v>
      </c>
      <c r="G40" s="2">
        <v>1490</v>
      </c>
      <c r="H40" s="2"/>
      <c r="I40" s="2"/>
      <c r="J40" s="2">
        <f t="shared" si="12"/>
        <v>1368.6666666666667</v>
      </c>
      <c r="K40" s="1">
        <f t="shared" si="13"/>
        <v>3</v>
      </c>
      <c r="L40" s="1">
        <f t="shared" si="14"/>
        <v>132.0656402450438</v>
      </c>
      <c r="M40" s="1">
        <f t="shared" si="15"/>
        <v>9.6492187222389525</v>
      </c>
      <c r="N40" s="1" t="str">
        <f t="shared" si="16"/>
        <v>ОДНОРОДНЫЕ</v>
      </c>
      <c r="O40" s="2">
        <f t="shared" si="17"/>
        <v>21898.666666666668</v>
      </c>
    </row>
    <row r="41" spans="1:15" s="3" customFormat="1" ht="16.149999999999999" customHeight="1" x14ac:dyDescent="0.25">
      <c r="A41" s="5">
        <v>22</v>
      </c>
      <c r="B41" s="22" t="s">
        <v>41</v>
      </c>
      <c r="C41" s="14" t="s">
        <v>23</v>
      </c>
      <c r="D41" s="14">
        <v>18</v>
      </c>
      <c r="E41" s="6">
        <v>170</v>
      </c>
      <c r="F41" s="2">
        <v>187</v>
      </c>
      <c r="G41" s="2">
        <v>200</v>
      </c>
      <c r="H41" s="2"/>
      <c r="I41" s="2"/>
      <c r="J41" s="2">
        <f t="shared" ref="J41" si="24">AVERAGE(E41:I41)</f>
        <v>185.66666666666666</v>
      </c>
      <c r="K41" s="1">
        <f t="shared" ref="K41" si="25">COUNT(E41:I41)</f>
        <v>3</v>
      </c>
      <c r="L41" s="1">
        <f t="shared" ref="L41" si="26">STDEV(E41:I41)</f>
        <v>15.044378795195676</v>
      </c>
      <c r="M41" s="1">
        <f t="shared" ref="M41" si="27">L41/J41*100</f>
        <v>8.1028970171610464</v>
      </c>
      <c r="N41" s="1" t="str">
        <f t="shared" ref="N41" si="28">IF(M41&lt;33,"ОДНОРОДНЫЕ","НЕОДНОРОДНЫЕ")</f>
        <v>ОДНОРОДНЫЕ</v>
      </c>
      <c r="O41" s="2">
        <f t="shared" ref="O41" si="29">D41*J41</f>
        <v>3342</v>
      </c>
    </row>
    <row r="42" spans="1:15" s="3" customFormat="1" ht="17.25" customHeight="1" x14ac:dyDescent="0.25">
      <c r="A42" s="5">
        <v>23</v>
      </c>
      <c r="B42" s="22" t="s">
        <v>42</v>
      </c>
      <c r="C42" s="14" t="s">
        <v>23</v>
      </c>
      <c r="D42" s="14">
        <v>13</v>
      </c>
      <c r="E42" s="6">
        <v>2559</v>
      </c>
      <c r="F42" s="2">
        <v>2813</v>
      </c>
      <c r="G42" s="2">
        <v>3117</v>
      </c>
      <c r="H42" s="2"/>
      <c r="I42" s="2"/>
      <c r="J42" s="2">
        <f t="shared" ref="J42" si="30">AVERAGE(E42:I42)</f>
        <v>2829.6666666666665</v>
      </c>
      <c r="K42" s="1">
        <f t="shared" ref="K42" si="31">COUNT(E42:I42)</f>
        <v>3</v>
      </c>
      <c r="L42" s="1">
        <f t="shared" ref="L42" si="32">STDEV(E42:I42)</f>
        <v>279.37310774899817</v>
      </c>
      <c r="M42" s="1">
        <f t="shared" ref="M42" si="33">L42/J42*100</f>
        <v>9.8730041612321191</v>
      </c>
      <c r="N42" s="1" t="str">
        <f t="shared" ref="N42" si="34">IF(M42&lt;33,"ОДНОРОДНЫЕ","НЕОДНОРОДНЫЕ")</f>
        <v>ОДНОРОДНЫЕ</v>
      </c>
      <c r="O42" s="2">
        <f t="shared" ref="O42" si="35">D42*J42</f>
        <v>36785.666666666664</v>
      </c>
    </row>
    <row r="43" spans="1:15" s="3" customFormat="1" ht="15.6" customHeight="1" x14ac:dyDescent="0.25">
      <c r="A43" s="5">
        <v>24</v>
      </c>
      <c r="B43" s="22" t="s">
        <v>43</v>
      </c>
      <c r="C43" s="14" t="s">
        <v>23</v>
      </c>
      <c r="D43" s="14">
        <v>7</v>
      </c>
      <c r="E43" s="6">
        <v>434</v>
      </c>
      <c r="F43" s="2">
        <v>571</v>
      </c>
      <c r="G43" s="2">
        <v>633</v>
      </c>
      <c r="H43" s="2"/>
      <c r="I43" s="2"/>
      <c r="J43" s="2">
        <f t="shared" si="12"/>
        <v>546</v>
      </c>
      <c r="K43" s="1">
        <f t="shared" si="13"/>
        <v>3</v>
      </c>
      <c r="L43" s="1">
        <f t="shared" si="14"/>
        <v>101.82828683622247</v>
      </c>
      <c r="M43" s="1">
        <f t="shared" si="15"/>
        <v>18.64986938392353</v>
      </c>
      <c r="N43" s="1" t="str">
        <f t="shared" si="16"/>
        <v>ОДНОРОДНЫЕ</v>
      </c>
      <c r="O43" s="2">
        <f t="shared" si="17"/>
        <v>3822</v>
      </c>
    </row>
    <row r="44" spans="1:15" s="3" customFormat="1" ht="16.899999999999999" customHeight="1" x14ac:dyDescent="0.25">
      <c r="A44" s="5">
        <v>25</v>
      </c>
      <c r="B44" s="22" t="s">
        <v>44</v>
      </c>
      <c r="C44" s="14" t="s">
        <v>23</v>
      </c>
      <c r="D44" s="14">
        <v>10</v>
      </c>
      <c r="E44" s="6">
        <v>14575</v>
      </c>
      <c r="F44" s="2">
        <v>15801</v>
      </c>
      <c r="G44" s="2">
        <v>16990</v>
      </c>
      <c r="H44" s="2"/>
      <c r="I44" s="2"/>
      <c r="J44" s="2">
        <f t="shared" si="12"/>
        <v>15788.666666666666</v>
      </c>
      <c r="K44" s="1">
        <f t="shared" si="13"/>
        <v>3</v>
      </c>
      <c r="L44" s="1">
        <f t="shared" si="14"/>
        <v>1207.5472385514918</v>
      </c>
      <c r="M44" s="1">
        <f t="shared" si="15"/>
        <v>7.6481900849860143</v>
      </c>
      <c r="N44" s="1" t="str">
        <f t="shared" si="16"/>
        <v>ОДНОРОДНЫЕ</v>
      </c>
      <c r="O44" s="2">
        <f t="shared" si="17"/>
        <v>157886.66666666666</v>
      </c>
    </row>
    <row r="45" spans="1:15" s="3" customFormat="1" ht="12.75" customHeight="1" x14ac:dyDescent="0.25">
      <c r="A45" s="5">
        <v>26</v>
      </c>
      <c r="B45" s="22" t="s">
        <v>45</v>
      </c>
      <c r="C45" s="14" t="s">
        <v>23</v>
      </c>
      <c r="D45" s="14">
        <v>4</v>
      </c>
      <c r="E45" s="6">
        <v>498</v>
      </c>
      <c r="F45" s="2">
        <v>477</v>
      </c>
      <c r="G45" s="2">
        <v>530</v>
      </c>
      <c r="H45" s="2"/>
      <c r="I45" s="2"/>
      <c r="J45" s="2">
        <f t="shared" si="12"/>
        <v>501.66666666666669</v>
      </c>
      <c r="K45" s="1">
        <f t="shared" si="13"/>
        <v>3</v>
      </c>
      <c r="L45" s="1">
        <f t="shared" si="14"/>
        <v>26.689573494781314</v>
      </c>
      <c r="M45" s="1">
        <f t="shared" si="15"/>
        <v>5.3201807630793319</v>
      </c>
      <c r="N45" s="1" t="str">
        <f t="shared" si="16"/>
        <v>ОДНОРОДНЫЕ</v>
      </c>
      <c r="O45" s="2">
        <f t="shared" si="17"/>
        <v>2006.6666666666667</v>
      </c>
    </row>
    <row r="46" spans="1:15" s="3" customFormat="1" ht="15.6" customHeight="1" x14ac:dyDescent="0.25">
      <c r="A46" s="5">
        <v>27</v>
      </c>
      <c r="B46" s="22" t="s">
        <v>46</v>
      </c>
      <c r="C46" s="14" t="s">
        <v>23</v>
      </c>
      <c r="D46" s="14">
        <v>1</v>
      </c>
      <c r="E46" s="6">
        <v>31491</v>
      </c>
      <c r="F46" s="2">
        <v>32541</v>
      </c>
      <c r="G46" s="2">
        <v>34990</v>
      </c>
      <c r="H46" s="2"/>
      <c r="I46" s="2"/>
      <c r="J46" s="2">
        <f t="shared" si="12"/>
        <v>33007.333333333336</v>
      </c>
      <c r="K46" s="1">
        <f t="shared" si="13"/>
        <v>3</v>
      </c>
      <c r="L46" s="1">
        <f t="shared" si="14"/>
        <v>1795.5083774055004</v>
      </c>
      <c r="M46" s="1">
        <f t="shared" si="15"/>
        <v>5.43972564906435</v>
      </c>
      <c r="N46" s="1" t="str">
        <f t="shared" si="16"/>
        <v>ОДНОРОДНЫЕ</v>
      </c>
      <c r="O46" s="2">
        <f t="shared" si="17"/>
        <v>33007.333333333336</v>
      </c>
    </row>
    <row r="47" spans="1:15" s="3" customFormat="1" ht="12.75" customHeight="1" x14ac:dyDescent="0.25">
      <c r="A47" s="5">
        <v>28</v>
      </c>
      <c r="B47" s="22" t="s">
        <v>47</v>
      </c>
      <c r="C47" s="14" t="s">
        <v>23</v>
      </c>
      <c r="D47" s="14">
        <v>3</v>
      </c>
      <c r="E47" s="6">
        <v>10710</v>
      </c>
      <c r="F47" s="2">
        <v>11616</v>
      </c>
      <c r="G47" s="2">
        <v>12490</v>
      </c>
      <c r="H47" s="2"/>
      <c r="I47" s="2"/>
      <c r="J47" s="2">
        <f t="shared" si="12"/>
        <v>11605.333333333334</v>
      </c>
      <c r="K47" s="1">
        <f t="shared" si="13"/>
        <v>3</v>
      </c>
      <c r="L47" s="1">
        <f t="shared" si="14"/>
        <v>890.04793878382384</v>
      </c>
      <c r="M47" s="1">
        <f t="shared" si="15"/>
        <v>7.6693009431050996</v>
      </c>
      <c r="N47" s="1" t="str">
        <f t="shared" si="16"/>
        <v>ОДНОРОДНЫЕ</v>
      </c>
      <c r="O47" s="2">
        <f t="shared" si="17"/>
        <v>34816</v>
      </c>
    </row>
    <row r="48" spans="1:15" s="3" customFormat="1" ht="12.75" customHeight="1" x14ac:dyDescent="0.25">
      <c r="A48" s="5">
        <v>29</v>
      </c>
      <c r="B48" s="22" t="s">
        <v>48</v>
      </c>
      <c r="C48" s="14" t="s">
        <v>23</v>
      </c>
      <c r="D48" s="14">
        <v>9</v>
      </c>
      <c r="E48" s="6">
        <v>170</v>
      </c>
      <c r="F48" s="2">
        <v>180</v>
      </c>
      <c r="G48" s="2">
        <v>200</v>
      </c>
      <c r="H48" s="2"/>
      <c r="I48" s="2"/>
      <c r="J48" s="2">
        <f t="shared" si="12"/>
        <v>183.33333333333334</v>
      </c>
      <c r="K48" s="1">
        <f t="shared" si="13"/>
        <v>3</v>
      </c>
      <c r="L48" s="1">
        <f t="shared" si="14"/>
        <v>15.275252316519467</v>
      </c>
      <c r="M48" s="1">
        <f t="shared" si="15"/>
        <v>8.3319558090106174</v>
      </c>
      <c r="N48" s="1" t="str">
        <f t="shared" si="16"/>
        <v>ОДНОРОДНЫЕ</v>
      </c>
      <c r="O48" s="2">
        <f t="shared" si="17"/>
        <v>1650</v>
      </c>
    </row>
    <row r="49" spans="1:15" s="3" customFormat="1" ht="15.6" customHeight="1" x14ac:dyDescent="0.25">
      <c r="A49" s="5">
        <v>30</v>
      </c>
      <c r="B49" s="24" t="s">
        <v>49</v>
      </c>
      <c r="C49" s="14" t="s">
        <v>23</v>
      </c>
      <c r="D49" s="14">
        <v>14</v>
      </c>
      <c r="E49" s="6">
        <v>132</v>
      </c>
      <c r="F49" s="2">
        <v>143</v>
      </c>
      <c r="G49" s="2">
        <v>150</v>
      </c>
      <c r="H49" s="2"/>
      <c r="I49" s="2"/>
      <c r="J49" s="2">
        <f t="shared" ref="J49:J59" si="36">AVERAGE(E49:I49)</f>
        <v>141.66666666666666</v>
      </c>
      <c r="K49" s="1">
        <f t="shared" ref="K49:K59" si="37">COUNT(E49:I49)</f>
        <v>3</v>
      </c>
      <c r="L49" s="1">
        <f t="shared" ref="L49:L59" si="38">STDEV(E49:I49)</f>
        <v>9.0737717258774655</v>
      </c>
      <c r="M49" s="1">
        <f t="shared" ref="M49:M59" si="39">L49/J49*100</f>
        <v>6.4050153359135056</v>
      </c>
      <c r="N49" s="1" t="str">
        <f t="shared" ref="N49:N59" si="40">IF(M49&lt;33,"ОДНОРОДНЫЕ","НЕОДНОРОДНЫЕ")</f>
        <v>ОДНОРОДНЫЕ</v>
      </c>
      <c r="O49" s="2">
        <f t="shared" ref="O49:O59" si="41">D49*J49</f>
        <v>1983.3333333333333</v>
      </c>
    </row>
    <row r="50" spans="1:15" s="3" customFormat="1" x14ac:dyDescent="0.25">
      <c r="A50" s="5">
        <v>31</v>
      </c>
      <c r="B50" s="25" t="s">
        <v>50</v>
      </c>
      <c r="C50" s="23" t="s">
        <v>23</v>
      </c>
      <c r="D50" s="14">
        <v>2</v>
      </c>
      <c r="E50" s="6">
        <v>5405</v>
      </c>
      <c r="F50" s="2">
        <v>5686</v>
      </c>
      <c r="G50" s="2">
        <v>6300</v>
      </c>
      <c r="H50" s="2"/>
      <c r="I50" s="2"/>
      <c r="J50" s="2">
        <f t="shared" si="36"/>
        <v>5797</v>
      </c>
      <c r="K50" s="1">
        <f t="shared" si="37"/>
        <v>3</v>
      </c>
      <c r="L50" s="1">
        <f t="shared" si="38"/>
        <v>457.70842247002622</v>
      </c>
      <c r="M50" s="1">
        <f t="shared" si="39"/>
        <v>7.8956084607560149</v>
      </c>
      <c r="N50" s="1" t="str">
        <f t="shared" si="40"/>
        <v>ОДНОРОДНЫЕ</v>
      </c>
      <c r="O50" s="2">
        <f t="shared" si="41"/>
        <v>11594</v>
      </c>
    </row>
    <row r="51" spans="1:15" s="3" customFormat="1" ht="24" x14ac:dyDescent="0.25">
      <c r="A51" s="5">
        <v>32</v>
      </c>
      <c r="B51" s="25" t="s">
        <v>68</v>
      </c>
      <c r="C51" s="23" t="s">
        <v>23</v>
      </c>
      <c r="D51" s="14">
        <v>2</v>
      </c>
      <c r="E51" s="6">
        <v>20580</v>
      </c>
      <c r="F51" s="2">
        <v>21660</v>
      </c>
      <c r="G51" s="2">
        <v>23990</v>
      </c>
      <c r="H51" s="2"/>
      <c r="I51" s="2"/>
      <c r="J51" s="2">
        <f t="shared" si="36"/>
        <v>22076.666666666668</v>
      </c>
      <c r="K51" s="1">
        <f t="shared" si="37"/>
        <v>3</v>
      </c>
      <c r="L51" s="1">
        <f t="shared" si="38"/>
        <v>1742.7660007394375</v>
      </c>
      <c r="M51" s="1">
        <f t="shared" si="39"/>
        <v>7.894153710128812</v>
      </c>
      <c r="N51" s="1" t="str">
        <f t="shared" si="40"/>
        <v>ОДНОРОДНЫЕ</v>
      </c>
      <c r="O51" s="2">
        <f t="shared" si="41"/>
        <v>44153.333333333336</v>
      </c>
    </row>
    <row r="52" spans="1:15" s="3" customFormat="1" x14ac:dyDescent="0.25">
      <c r="A52" s="5">
        <v>33</v>
      </c>
      <c r="B52" s="25" t="s">
        <v>60</v>
      </c>
      <c r="C52" s="23" t="s">
        <v>23</v>
      </c>
      <c r="D52" s="14">
        <v>3</v>
      </c>
      <c r="E52" s="6">
        <v>6146</v>
      </c>
      <c r="F52" s="2">
        <v>6507</v>
      </c>
      <c r="G52" s="2">
        <v>7230</v>
      </c>
      <c r="H52" s="2"/>
      <c r="I52" s="2"/>
      <c r="J52" s="2">
        <f t="shared" si="36"/>
        <v>6627.666666666667</v>
      </c>
      <c r="K52" s="1">
        <f t="shared" si="37"/>
        <v>3</v>
      </c>
      <c r="L52" s="1">
        <f t="shared" si="38"/>
        <v>551.98218570288418</v>
      </c>
      <c r="M52" s="1">
        <f t="shared" si="39"/>
        <v>8.3284542428640176</v>
      </c>
      <c r="N52" s="1" t="str">
        <f t="shared" si="40"/>
        <v>ОДНОРОДНЫЕ</v>
      </c>
      <c r="O52" s="2">
        <f t="shared" si="41"/>
        <v>19883</v>
      </c>
    </row>
    <row r="53" spans="1:15" s="3" customFormat="1" ht="24" x14ac:dyDescent="0.25">
      <c r="A53" s="5">
        <v>34</v>
      </c>
      <c r="B53" s="25" t="s">
        <v>51</v>
      </c>
      <c r="C53" s="23" t="s">
        <v>23</v>
      </c>
      <c r="D53" s="14">
        <v>1</v>
      </c>
      <c r="E53" s="6">
        <v>1954</v>
      </c>
      <c r="F53" s="2">
        <v>2171</v>
      </c>
      <c r="G53" s="2">
        <v>2680</v>
      </c>
      <c r="H53" s="2"/>
      <c r="I53" s="2"/>
      <c r="J53" s="2">
        <f t="shared" si="36"/>
        <v>2268.3333333333335</v>
      </c>
      <c r="K53" s="1">
        <f t="shared" si="37"/>
        <v>3</v>
      </c>
      <c r="L53" s="1">
        <f t="shared" si="38"/>
        <v>372.65846741129207</v>
      </c>
      <c r="M53" s="1">
        <f t="shared" si="39"/>
        <v>16.428734786684441</v>
      </c>
      <c r="N53" s="1" t="str">
        <f t="shared" si="40"/>
        <v>ОДНОРОДНЫЕ</v>
      </c>
      <c r="O53" s="2">
        <f t="shared" si="41"/>
        <v>2268.3333333333335</v>
      </c>
    </row>
    <row r="54" spans="1:15" s="3" customFormat="1" x14ac:dyDescent="0.25">
      <c r="A54" s="5">
        <v>35</v>
      </c>
      <c r="B54" s="25" t="s">
        <v>61</v>
      </c>
      <c r="C54" s="23" t="s">
        <v>23</v>
      </c>
      <c r="D54" s="14">
        <v>5</v>
      </c>
      <c r="E54" s="6">
        <v>4491</v>
      </c>
      <c r="F54" s="2">
        <v>4641</v>
      </c>
      <c r="G54" s="2">
        <v>4990</v>
      </c>
      <c r="H54" s="2"/>
      <c r="I54" s="2"/>
      <c r="J54" s="2">
        <f t="shared" ref="J54" si="42">AVERAGE(E54:I54)</f>
        <v>4707.333333333333</v>
      </c>
      <c r="K54" s="1">
        <f t="shared" ref="K54" si="43">COUNT(E54:I54)</f>
        <v>3</v>
      </c>
      <c r="L54" s="1">
        <f t="shared" ref="L54" si="44">STDEV(E54:I54)</f>
        <v>256.02799326115365</v>
      </c>
      <c r="M54" s="1">
        <f t="shared" ref="M54" si="45">L54/J54*100</f>
        <v>5.438917857126901</v>
      </c>
      <c r="N54" s="1" t="str">
        <f t="shared" ref="N54" si="46">IF(M54&lt;33,"ОДНОРОДНЫЕ","НЕОДНОРОДНЫЕ")</f>
        <v>ОДНОРОДНЫЕ</v>
      </c>
      <c r="O54" s="2">
        <f t="shared" ref="O54" si="47">D54*J54</f>
        <v>23536.666666666664</v>
      </c>
    </row>
    <row r="55" spans="1:15" s="3" customFormat="1" x14ac:dyDescent="0.25">
      <c r="A55" s="5">
        <v>36</v>
      </c>
      <c r="B55" s="25" t="s">
        <v>52</v>
      </c>
      <c r="C55" s="23" t="s">
        <v>23</v>
      </c>
      <c r="D55" s="14">
        <v>5</v>
      </c>
      <c r="E55" s="6">
        <v>638</v>
      </c>
      <c r="F55" s="2">
        <v>709</v>
      </c>
      <c r="G55" s="2">
        <v>875</v>
      </c>
      <c r="H55" s="2"/>
      <c r="I55" s="2"/>
      <c r="J55" s="2">
        <f t="shared" si="36"/>
        <v>740.66666666666663</v>
      </c>
      <c r="K55" s="1">
        <f t="shared" si="37"/>
        <v>3</v>
      </c>
      <c r="L55" s="1">
        <f t="shared" si="38"/>
        <v>121.63195851968089</v>
      </c>
      <c r="M55" s="1">
        <f t="shared" si="39"/>
        <v>16.421956595816503</v>
      </c>
      <c r="N55" s="1" t="str">
        <f t="shared" si="40"/>
        <v>ОДНОРОДНЫЕ</v>
      </c>
      <c r="O55" s="2">
        <f t="shared" si="41"/>
        <v>3703.333333333333</v>
      </c>
    </row>
    <row r="56" spans="1:15" s="3" customFormat="1" ht="24" x14ac:dyDescent="0.25">
      <c r="A56" s="5">
        <v>37</v>
      </c>
      <c r="B56" s="25" t="s">
        <v>53</v>
      </c>
      <c r="C56" s="23" t="s">
        <v>23</v>
      </c>
      <c r="D56" s="14">
        <v>5</v>
      </c>
      <c r="E56" s="6">
        <v>2644</v>
      </c>
      <c r="F56" s="2">
        <v>2807</v>
      </c>
      <c r="G56" s="2">
        <v>3110</v>
      </c>
      <c r="H56" s="2"/>
      <c r="I56" s="2"/>
      <c r="J56" s="2">
        <f t="shared" si="36"/>
        <v>2853.6666666666665</v>
      </c>
      <c r="K56" s="1">
        <f t="shared" si="37"/>
        <v>3</v>
      </c>
      <c r="L56" s="1">
        <f t="shared" si="38"/>
        <v>236.47903360199467</v>
      </c>
      <c r="M56" s="1">
        <f t="shared" si="39"/>
        <v>8.2868485084217269</v>
      </c>
      <c r="N56" s="1" t="str">
        <f t="shared" si="40"/>
        <v>ОДНОРОДНЫЕ</v>
      </c>
      <c r="O56" s="2">
        <f t="shared" si="41"/>
        <v>14268.333333333332</v>
      </c>
    </row>
    <row r="57" spans="1:15" s="3" customFormat="1" ht="24" x14ac:dyDescent="0.25">
      <c r="A57" s="5">
        <v>38</v>
      </c>
      <c r="B57" s="25" t="s">
        <v>54</v>
      </c>
      <c r="C57" s="23" t="s">
        <v>23</v>
      </c>
      <c r="D57" s="14">
        <v>1</v>
      </c>
      <c r="E57" s="6">
        <v>5141</v>
      </c>
      <c r="F57" s="2">
        <v>5411</v>
      </c>
      <c r="G57" s="2">
        <v>5996</v>
      </c>
      <c r="H57" s="2"/>
      <c r="I57" s="2"/>
      <c r="J57" s="2">
        <f t="shared" ref="J57" si="48">AVERAGE(E57:I57)</f>
        <v>5516</v>
      </c>
      <c r="K57" s="1">
        <f t="shared" ref="K57" si="49">COUNT(E57:I57)</f>
        <v>3</v>
      </c>
      <c r="L57" s="1">
        <f t="shared" ref="L57" si="50">STDEV(E57:I57)</f>
        <v>437.06406853000396</v>
      </c>
      <c r="M57" s="1">
        <f t="shared" ref="M57" si="51">L57/J57*100</f>
        <v>7.9235690451414795</v>
      </c>
      <c r="N57" s="1" t="str">
        <f t="shared" ref="N57" si="52">IF(M57&lt;33,"ОДНОРОДНЫЕ","НЕОДНОРОДНЫЕ")</f>
        <v>ОДНОРОДНЫЕ</v>
      </c>
      <c r="O57" s="2">
        <f t="shared" ref="O57" si="53">D57*J57</f>
        <v>5516</v>
      </c>
    </row>
    <row r="58" spans="1:15" s="3" customFormat="1" ht="24" x14ac:dyDescent="0.25">
      <c r="A58" s="5">
        <v>39</v>
      </c>
      <c r="B58" s="25" t="s">
        <v>62</v>
      </c>
      <c r="C58" s="23" t="s">
        <v>23</v>
      </c>
      <c r="D58" s="14">
        <v>20</v>
      </c>
      <c r="E58" s="6">
        <v>292</v>
      </c>
      <c r="F58" s="2">
        <v>307</v>
      </c>
      <c r="G58" s="2">
        <v>340</v>
      </c>
      <c r="H58" s="2"/>
      <c r="I58" s="2"/>
      <c r="J58" s="2">
        <f t="shared" si="36"/>
        <v>313</v>
      </c>
      <c r="K58" s="1">
        <f t="shared" si="37"/>
        <v>3</v>
      </c>
      <c r="L58" s="1">
        <f t="shared" si="38"/>
        <v>24.556058315617349</v>
      </c>
      <c r="M58" s="1">
        <f t="shared" si="39"/>
        <v>7.8453860433282268</v>
      </c>
      <c r="N58" s="1" t="str">
        <f t="shared" si="40"/>
        <v>ОДНОРОДНЫЕ</v>
      </c>
      <c r="O58" s="2">
        <f t="shared" si="41"/>
        <v>6260</v>
      </c>
    </row>
    <row r="59" spans="1:15" s="3" customFormat="1" ht="24" x14ac:dyDescent="0.25">
      <c r="A59" s="5">
        <v>40</v>
      </c>
      <c r="B59" s="25" t="s">
        <v>62</v>
      </c>
      <c r="C59" s="23" t="s">
        <v>23</v>
      </c>
      <c r="D59" s="14">
        <v>10</v>
      </c>
      <c r="E59" s="6">
        <v>207</v>
      </c>
      <c r="F59" s="2">
        <v>217</v>
      </c>
      <c r="G59" s="2">
        <v>240</v>
      </c>
      <c r="H59" s="2"/>
      <c r="I59" s="2"/>
      <c r="J59" s="2">
        <f t="shared" si="36"/>
        <v>221.33333333333334</v>
      </c>
      <c r="K59" s="1">
        <f t="shared" si="37"/>
        <v>3</v>
      </c>
      <c r="L59" s="1">
        <f t="shared" si="38"/>
        <v>16.921386861996076</v>
      </c>
      <c r="M59" s="1">
        <f t="shared" si="39"/>
        <v>7.6452049075283472</v>
      </c>
      <c r="N59" s="1" t="str">
        <f t="shared" si="40"/>
        <v>ОДНОРОДНЫЕ</v>
      </c>
      <c r="O59" s="2">
        <f t="shared" si="41"/>
        <v>2213.3333333333335</v>
      </c>
    </row>
    <row r="60" spans="1:15" s="3" customFormat="1" x14ac:dyDescent="0.25">
      <c r="A60" s="1"/>
      <c r="B60" s="20"/>
      <c r="C60" s="21"/>
      <c r="D60" s="7"/>
      <c r="E60" s="2">
        <f>SUMPRODUCT($D$20:$D$59,E20:E59)</f>
        <v>538204</v>
      </c>
      <c r="F60" s="2">
        <f>SUMPRODUCT($D$20:$D$59,F20:F59)</f>
        <v>598160</v>
      </c>
      <c r="G60" s="2">
        <f>SUMPRODUCT($D$20:$D$59,G20:G59)</f>
        <v>653482</v>
      </c>
      <c r="H60" s="2"/>
      <c r="I60" s="2"/>
      <c r="J60" s="2"/>
      <c r="K60" s="1"/>
      <c r="L60" s="1"/>
      <c r="M60" s="1"/>
      <c r="N60" s="1"/>
      <c r="O60" s="2"/>
    </row>
    <row r="61" spans="1:15" s="3" customFormat="1" x14ac:dyDescent="0.25">
      <c r="A61" s="15"/>
      <c r="B61" s="16"/>
      <c r="C61" s="15"/>
      <c r="D61" s="17"/>
      <c r="E61" s="18"/>
      <c r="F61" s="18"/>
      <c r="G61" s="18"/>
      <c r="H61" s="18"/>
      <c r="I61" s="18"/>
      <c r="J61" s="18"/>
      <c r="K61" s="15"/>
      <c r="L61" s="15"/>
      <c r="M61" s="15"/>
      <c r="N61" s="15"/>
      <c r="O61" s="18"/>
    </row>
    <row r="62" spans="1:15" x14ac:dyDescent="0.25">
      <c r="A62" s="28" t="s">
        <v>24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5">
      <c r="A63" s="28" t="s">
        <v>22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ht="21.75" customHeight="1" x14ac:dyDescent="0.25">
      <c r="A65" s="37" t="s">
        <v>69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</row>
  </sheetData>
  <mergeCells count="17">
    <mergeCell ref="C18:D18"/>
    <mergeCell ref="A65:O65"/>
    <mergeCell ref="L12:M12"/>
    <mergeCell ref="B14:N14"/>
    <mergeCell ref="A62:O62"/>
    <mergeCell ref="A63:O63"/>
    <mergeCell ref="A64:O64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35 N37:N40 N55:N56 N43:N53 N58:N61">
    <cfRule type="containsText" dxfId="35" priority="130" operator="containsText" text="НЕ">
      <formula>NOT(ISERROR(SEARCH("НЕ",N20)))</formula>
    </cfRule>
    <cfRule type="containsText" dxfId="34" priority="131" operator="containsText" text="ОДНОРОДНЫЕ">
      <formula>NOT(ISERROR(SEARCH("ОДНОРОДНЫЕ",N20)))</formula>
    </cfRule>
    <cfRule type="containsText" dxfId="33" priority="132" operator="containsText" text="НЕОДНОРОДНЫЕ">
      <formula>NOT(ISERROR(SEARCH("НЕОДНОРОДНЫЕ",N20)))</formula>
    </cfRule>
  </conditionalFormatting>
  <conditionalFormatting sqref="N20:N35 N37:N40 N55:N56 N43:N53 N58:N61">
    <cfRule type="containsText" dxfId="32" priority="127" operator="containsText" text="НЕОДНОРОДНЫЕ">
      <formula>NOT(ISERROR(SEARCH("НЕОДНОРОДНЫЕ",N20)))</formula>
    </cfRule>
    <cfRule type="containsText" dxfId="31" priority="128" operator="containsText" text="ОДНОРОДНЫЕ">
      <formula>NOT(ISERROR(SEARCH("ОДНОРОДНЫЕ",N20)))</formula>
    </cfRule>
    <cfRule type="containsText" dxfId="30" priority="129" operator="containsText" text="НЕОДНОРОДНЫЕ">
      <formula>NOT(ISERROR(SEARCH("НЕОДНОРОДНЫЕ",N20)))</formula>
    </cfRule>
  </conditionalFormatting>
  <conditionalFormatting sqref="N36">
    <cfRule type="containsText" dxfId="29" priority="118" operator="containsText" text="НЕ">
      <formula>NOT(ISERROR(SEARCH("НЕ",N36)))</formula>
    </cfRule>
    <cfRule type="containsText" dxfId="28" priority="119" operator="containsText" text="ОДНОРОДНЫЕ">
      <formula>NOT(ISERROR(SEARCH("ОДНОРОДНЫЕ",N36)))</formula>
    </cfRule>
    <cfRule type="containsText" dxfId="27" priority="120" operator="containsText" text="НЕОДНОРОДНЫЕ">
      <formula>NOT(ISERROR(SEARCH("НЕОДНОРОДНЫЕ",N36)))</formula>
    </cfRule>
  </conditionalFormatting>
  <conditionalFormatting sqref="N36">
    <cfRule type="containsText" dxfId="26" priority="115" operator="containsText" text="НЕОДНОРОДНЫЕ">
      <formula>NOT(ISERROR(SEARCH("НЕОДНОРОДНЫЕ",N36)))</formula>
    </cfRule>
    <cfRule type="containsText" dxfId="25" priority="116" operator="containsText" text="ОДНОРОДНЫЕ">
      <formula>NOT(ISERROR(SEARCH("ОДНОРОДНЫЕ",N36)))</formula>
    </cfRule>
    <cfRule type="containsText" dxfId="24" priority="117" operator="containsText" text="НЕОДНОРОДНЫЕ">
      <formula>NOT(ISERROR(SEARCH("НЕОДНОРОДНЫЕ",N36)))</formula>
    </cfRule>
  </conditionalFormatting>
  <conditionalFormatting sqref="N41">
    <cfRule type="containsText" dxfId="23" priority="112" operator="containsText" text="НЕ">
      <formula>NOT(ISERROR(SEARCH("НЕ",N41)))</formula>
    </cfRule>
    <cfRule type="containsText" dxfId="22" priority="113" operator="containsText" text="ОДНОРОДНЫЕ">
      <formula>NOT(ISERROR(SEARCH("ОДНОРОДНЫЕ",N41)))</formula>
    </cfRule>
    <cfRule type="containsText" dxfId="21" priority="114" operator="containsText" text="НЕОДНОРОДНЫЕ">
      <formula>NOT(ISERROR(SEARCH("НЕОДНОРОДНЫЕ",N41)))</formula>
    </cfRule>
  </conditionalFormatting>
  <conditionalFormatting sqref="N41">
    <cfRule type="containsText" dxfId="20" priority="109" operator="containsText" text="НЕОДНОРОДНЫЕ">
      <formula>NOT(ISERROR(SEARCH("НЕОДНОРОДНЫЕ",N41)))</formula>
    </cfRule>
    <cfRule type="containsText" dxfId="19" priority="110" operator="containsText" text="ОДНОРОДНЫЕ">
      <formula>NOT(ISERROR(SEARCH("ОДНОРОДНЫЕ",N41)))</formula>
    </cfRule>
    <cfRule type="containsText" dxfId="18" priority="111" operator="containsText" text="НЕОДНОРОДНЫЕ">
      <formula>NOT(ISERROR(SEARCH("НЕОДНОРОДНЫЕ",N41)))</formula>
    </cfRule>
  </conditionalFormatting>
  <conditionalFormatting sqref="N54">
    <cfRule type="containsText" dxfId="17" priority="106" operator="containsText" text="НЕ">
      <formula>NOT(ISERROR(SEARCH("НЕ",N54)))</formula>
    </cfRule>
    <cfRule type="containsText" dxfId="16" priority="107" operator="containsText" text="ОДНОРОДНЫЕ">
      <formula>NOT(ISERROR(SEARCH("ОДНОРОДНЫЕ",N54)))</formula>
    </cfRule>
    <cfRule type="containsText" dxfId="15" priority="108" operator="containsText" text="НЕОДНОРОДНЫЕ">
      <formula>NOT(ISERROR(SEARCH("НЕОДНОРОДНЫЕ",N54)))</formula>
    </cfRule>
  </conditionalFormatting>
  <conditionalFormatting sqref="N54">
    <cfRule type="containsText" dxfId="14" priority="103" operator="containsText" text="НЕОДНОРОДНЫЕ">
      <formula>NOT(ISERROR(SEARCH("НЕОДНОРОДНЫЕ",N54)))</formula>
    </cfRule>
    <cfRule type="containsText" dxfId="13" priority="104" operator="containsText" text="ОДНОРОДНЫЕ">
      <formula>NOT(ISERROR(SEARCH("ОДНОРОДНЫЕ",N54)))</formula>
    </cfRule>
    <cfRule type="containsText" dxfId="12" priority="105" operator="containsText" text="НЕОДНОРОДНЫЕ">
      <formula>NOT(ISERROR(SEARCH("НЕОДНОРОДНЫЕ",N54)))</formula>
    </cfRule>
  </conditionalFormatting>
  <conditionalFormatting sqref="N57">
    <cfRule type="containsText" dxfId="11" priority="100" operator="containsText" text="НЕ">
      <formula>NOT(ISERROR(SEARCH("НЕ",N57)))</formula>
    </cfRule>
    <cfRule type="containsText" dxfId="10" priority="101" operator="containsText" text="ОДНОРОДНЫЕ">
      <formula>NOT(ISERROR(SEARCH("ОДНОРОДНЫЕ",N57)))</formula>
    </cfRule>
    <cfRule type="containsText" dxfId="9" priority="102" operator="containsText" text="НЕОДНОРОДНЫЕ">
      <formula>NOT(ISERROR(SEARCH("НЕОДНОРОДНЫЕ",N57)))</formula>
    </cfRule>
  </conditionalFormatting>
  <conditionalFormatting sqref="N57">
    <cfRule type="containsText" dxfId="8" priority="97" operator="containsText" text="НЕОДНОРОДНЫЕ">
      <formula>NOT(ISERROR(SEARCH("НЕОДНОРОДНЫЕ",N57)))</formula>
    </cfRule>
    <cfRule type="containsText" dxfId="7" priority="98" operator="containsText" text="ОДНОРОДНЫЕ">
      <formula>NOT(ISERROR(SEARCH("ОДНОРОДНЫЕ",N57)))</formula>
    </cfRule>
    <cfRule type="containsText" dxfId="6" priority="99" operator="containsText" text="НЕОДНОРОДНЫЕ">
      <formula>NOT(ISERROR(SEARCH("НЕОДНОРОДНЫЕ",N57)))</formula>
    </cfRule>
  </conditionalFormatting>
  <conditionalFormatting sqref="N42">
    <cfRule type="containsText" dxfId="5" priority="40" operator="containsText" text="НЕ">
      <formula>NOT(ISERROR(SEARCH("НЕ",N42)))</formula>
    </cfRule>
    <cfRule type="containsText" dxfId="4" priority="41" operator="containsText" text="ОДНОРОДНЫЕ">
      <formula>NOT(ISERROR(SEARCH("ОДНОРОДНЫЕ",N42)))</formula>
    </cfRule>
    <cfRule type="containsText" dxfId="3" priority="42" operator="containsText" text="НЕОДНОРОДНЫЕ">
      <formula>NOT(ISERROR(SEARCH("НЕОДНОРОДНЫЕ",N42)))</formula>
    </cfRule>
  </conditionalFormatting>
  <conditionalFormatting sqref="N42">
    <cfRule type="containsText" dxfId="2" priority="37" operator="containsText" text="НЕОДНОРОДНЫЕ">
      <formula>NOT(ISERROR(SEARCH("НЕОДНОРОДНЫЕ",N42)))</formula>
    </cfRule>
    <cfRule type="containsText" dxfId="1" priority="38" operator="containsText" text="ОДНОРОДНЫЕ">
      <formula>NOT(ISERROR(SEARCH("ОДНОРОДНЫЕ",N42)))</formula>
    </cfRule>
    <cfRule type="containsText" dxfId="0" priority="39" operator="containsText" text="НЕОДНОРОДНЫЕ">
      <formula>NOT(ISERROR(SEARCH("НЕОДНОРОДНЫЕ",N42)))</formula>
    </cfRule>
  </conditionalFormatting>
  <pageMargins left="0.31496062992125984" right="0.19685039370078741" top="0.35433070866141736" bottom="0.35433070866141736" header="0.11811023622047245" footer="0.11811023622047245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2024-03-15T12:28:54Z</dcterms:modified>
</cp:coreProperties>
</file>