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M22" i="1" s="1"/>
  <c r="I22" i="1"/>
  <c r="J22" i="1"/>
  <c r="K22" i="1"/>
  <c r="L22" i="1"/>
  <c r="H23" i="1"/>
  <c r="M23" i="1" s="1"/>
  <c r="I23" i="1"/>
  <c r="J23" i="1"/>
  <c r="K23" i="1"/>
  <c r="L23" i="1"/>
  <c r="H24" i="1"/>
  <c r="M24" i="1" s="1"/>
  <c r="I24" i="1"/>
  <c r="J24" i="1"/>
  <c r="K24" i="1"/>
  <c r="L24" i="1"/>
  <c r="H25" i="1"/>
  <c r="M25" i="1" s="1"/>
  <c r="I25" i="1"/>
  <c r="J25" i="1"/>
  <c r="K25" i="1"/>
  <c r="L25" i="1"/>
  <c r="E30" i="1"/>
  <c r="H21" i="1" l="1"/>
  <c r="M21" i="1" s="1"/>
  <c r="I21" i="1"/>
  <c r="J21" i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K28" i="1" l="1"/>
  <c r="L28" i="1" s="1"/>
  <c r="K26" i="1"/>
  <c r="L26" i="1" s="1"/>
  <c r="K29" i="1"/>
  <c r="L29" i="1" s="1"/>
  <c r="K21" i="1"/>
  <c r="L21" i="1" s="1"/>
  <c r="H20" i="1" l="1"/>
  <c r="M20" i="1" s="1"/>
  <c r="I20" i="1"/>
  <c r="J20" i="1"/>
  <c r="G30" i="1"/>
  <c r="F30" i="1"/>
  <c r="M30" i="1" l="1"/>
  <c r="K20" i="1"/>
  <c r="L20" i="1" s="1"/>
</calcChain>
</file>

<file path=xl/sharedStrings.xml><?xml version="1.0" encoding="utf-8"?>
<sst xmlns="http://schemas.openxmlformats.org/spreadsheetml/2006/main" count="55" uniqueCount="44">
  <si>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</si>
  <si>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</si>
  <si>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</si>
  <si>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</si>
  <si>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</si>
  <si>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</si>
  <si>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</si>
  <si>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</si>
  <si>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</si>
  <si>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</si>
  <si>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</si>
  <si>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</si>
  <si>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</si>
  <si>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</si>
  <si>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</si>
  <si>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</si>
  <si>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</si>
  <si>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</si>
  <si>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</si>
  <si>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</si>
  <si>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</si>
  <si>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</si>
  <si>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</si>
  <si>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</si>
  <si>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</si>
  <si>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</si>
  <si>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</si>
  <si>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штука</t>
  </si>
  <si>
    <t>№ 054-24</t>
  </si>
  <si>
    <t>на поставку реагентов для ИХА тестов к анализатору «АМ-900»</t>
  </si>
  <si>
    <t>Набор реагентов для иммунохроматографического выявления  Тропонина I в сыворотке (плазме) или цельной крови</t>
  </si>
  <si>
    <t>Набор реагентов для иммунохроматографического качественного определения Д-димера в сыворотке, плазме или цельной крови человека</t>
  </si>
  <si>
    <t>Набор реагентов для иммунохроматографического выявления  специфических кардиомаркеров в сыворотке (плазме) или цельной крови (Na-уретический пептид (NT-proBNP))</t>
  </si>
  <si>
    <t>Набор реагентов для иммунохроматографического выявления 3-х специфических кардиомаркеров в сыворотке (плазме) или цельной крови "ИХА-КАРДИО-ФАКТОР" (Тропонин I, д-димер, Na-уретический пептид (NT-proBNP))</t>
  </si>
  <si>
    <t xml:space="preserve">Набор реагентов для иммунохроматографического выявления 5-ти специфических кардиомаркеров в сыворотке (плазме) или цельной крови (Тропонин I, миоглобин, креатинкиназа, Na-уретический пептид(NT-proBNP), Д-димер) </t>
  </si>
  <si>
    <t xml:space="preserve">Набор реагентов для иммунохроматографического выявления антител к вирусу иммунодефицита человека 1-ого и/или 2-ого типа (ВИЧ 1/2) экспресс-методом </t>
  </si>
  <si>
    <t>Набор реагентов для выявления антител к вирусу ГЕПАТИТА С  в сыворотке (плазме) или цельной крови</t>
  </si>
  <si>
    <t>Набор реагентов для выявления антигена вируса  ГЕПАТИТА В  в сыворотке (плазме) или цельной крови</t>
  </si>
  <si>
    <t>Набор реагентов для выявления СИФИЛИСА  в сыворотке (плазме) или цельной крови</t>
  </si>
  <si>
    <t>Набор реагентов для  иммунохроматографического качественного выявления антител к Helicobacter pylori (HP) в цельной крови, сыворотке или плазме крови человека</t>
  </si>
  <si>
    <t>вх. № 510 от 29.02.2024</t>
  </si>
  <si>
    <t>вх. № 534 от 29.02.2024</t>
  </si>
  <si>
    <t>вх. № 533 от 29.02.2024</t>
  </si>
  <si>
    <t>Исходя из имеющегося у Заказчика объёма финансового обеспечения для осуществления закупки НМЦД устанавливается в размере 204780 руб. (двести четыре тысячи семьсот восемьдесят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</si>
</sst>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C17" sqref="A17:D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9" t="s">
        <v>29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3" t="s">
        <v>16</v>
      </c>
      <c r="K12" s="43"/>
      <c r="M12" s="1" t="s">
        <v>14</v>
      </c>
    </row>
    <row r="14" spans="2:13" x14ac:dyDescent="0.25">
      <c r="B14" s="43" t="s">
        <v>15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3" ht="54.6" customHeight="1" x14ac:dyDescent="0.25">
      <c r="A17" s="47"/>
      <c r="B17" s="48"/>
      <c r="C17" s="49"/>
      <c r="D17" s="50"/>
      <c r="E17" s="29" t="s">
        <v>40</v>
      </c>
      <c r="F17" s="29" t="s">
        <v>41</v>
      </c>
      <c r="G17" s="29" t="s">
        <v>42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37" t="s">
        <v>0</v>
      </c>
      <c r="B18" s="37" t="s">
        <v>1</v>
      </c>
      <c r="C18" s="37" t="s">
        <v>2</v>
      </c>
      <c r="D18" s="37"/>
      <c r="E18" s="24" t="s">
        <v>24</v>
      </c>
      <c r="F18" s="24" t="s">
        <v>25</v>
      </c>
      <c r="G18" s="24" t="s">
        <v>26</v>
      </c>
      <c r="H18" s="51" t="s">
        <v>11</v>
      </c>
      <c r="I18" s="37" t="s">
        <v>8</v>
      </c>
      <c r="J18" s="37" t="s">
        <v>9</v>
      </c>
      <c r="K18" s="37" t="s">
        <v>10</v>
      </c>
      <c r="L18" s="37" t="s">
        <v>6</v>
      </c>
      <c r="M18" s="46" t="s">
        <v>7</v>
      </c>
    </row>
    <row r="19" spans="1:13" x14ac:dyDescent="0.25">
      <c r="A19" s="38"/>
      <c r="B19" s="38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2"/>
      <c r="I19" s="37"/>
      <c r="J19" s="37"/>
      <c r="K19" s="37"/>
      <c r="L19" s="37"/>
      <c r="M19" s="46"/>
    </row>
    <row r="20" spans="1:13" s="20" customFormat="1" ht="60" x14ac:dyDescent="0.25">
      <c r="A20" s="4">
        <v>1</v>
      </c>
      <c r="B20" s="33" t="s">
        <v>30</v>
      </c>
      <c r="C20" s="34" t="s">
        <v>27</v>
      </c>
      <c r="D20" s="17">
        <v>300</v>
      </c>
      <c r="E20" s="18">
        <v>241.5</v>
      </c>
      <c r="F20" s="19">
        <v>230</v>
      </c>
      <c r="G20" s="21">
        <v>237</v>
      </c>
      <c r="H20" s="21">
        <f t="shared" ref="H20" si="0">AVERAGE(E20:G20)</f>
        <v>236.16666666666666</v>
      </c>
      <c r="I20" s="23">
        <f t="shared" ref="I20" si="1" xml:space="preserve"> COUNT(E20:G20)</f>
        <v>3</v>
      </c>
      <c r="J20" s="23">
        <f t="shared" ref="J20" si="2">STDEV(E20:G20)</f>
        <v>5.7951128835712362</v>
      </c>
      <c r="K20" s="23">
        <f t="shared" ref="K20" si="3">J20/H20*100</f>
        <v>2.4538233804818224</v>
      </c>
      <c r="L20" s="23" t="str">
        <f t="shared" ref="L20" si="4">IF(K20&lt;33,"ОДНОРОДНЫЕ","НЕОДНОРОДНЫЕ")</f>
        <v>ОДНОРОДНЫЕ</v>
      </c>
      <c r="M20" s="21">
        <f t="shared" ref="M20" si="5">D20*H20</f>
        <v>70850</v>
      </c>
    </row>
    <row r="21" spans="1:13" s="30" customFormat="1" ht="60" x14ac:dyDescent="0.25">
      <c r="A21" s="4">
        <v>2</v>
      </c>
      <c r="B21" s="33" t="s">
        <v>31</v>
      </c>
      <c r="C21" s="34" t="s">
        <v>27</v>
      </c>
      <c r="D21" s="17">
        <v>250</v>
      </c>
      <c r="E21" s="18">
        <v>241.5</v>
      </c>
      <c r="F21" s="19">
        <v>230</v>
      </c>
      <c r="G21" s="31">
        <v>237</v>
      </c>
      <c r="H21" s="31">
        <f t="shared" ref="H21:H29" si="6">AVERAGE(E21:G21)</f>
        <v>236.16666666666666</v>
      </c>
      <c r="I21" s="32">
        <f t="shared" ref="I21:I29" si="7" xml:space="preserve"> COUNT(E21:G21)</f>
        <v>3</v>
      </c>
      <c r="J21" s="32">
        <f t="shared" ref="J21:J29" si="8">STDEV(E21:G21)</f>
        <v>5.7951128835712362</v>
      </c>
      <c r="K21" s="32">
        <f t="shared" ref="K21:K29" si="9">J21/H21*100</f>
        <v>2.4538233804818224</v>
      </c>
      <c r="L21" s="32" t="str">
        <f t="shared" ref="L21:L29" si="10">IF(K21&lt;33,"ОДНОРОДНЫЕ","НЕОДНОРОДНЫЕ")</f>
        <v>ОДНОРОДНЫЕ</v>
      </c>
      <c r="M21" s="31">
        <f t="shared" ref="M21:M29" si="11">D21*H21</f>
        <v>59041.666666666664</v>
      </c>
    </row>
    <row r="22" spans="1:13" s="35" customFormat="1" ht="75" x14ac:dyDescent="0.25">
      <c r="A22" s="4">
        <v>3</v>
      </c>
      <c r="B22" s="33" t="s">
        <v>32</v>
      </c>
      <c r="C22" s="34" t="s">
        <v>27</v>
      </c>
      <c r="D22" s="17">
        <v>50</v>
      </c>
      <c r="E22" s="18">
        <v>241.5</v>
      </c>
      <c r="F22" s="19">
        <v>230</v>
      </c>
      <c r="G22" s="36">
        <v>237</v>
      </c>
      <c r="H22" s="36">
        <f t="shared" ref="H22:H25" si="12">AVERAGE(E22:G22)</f>
        <v>236.16666666666666</v>
      </c>
      <c r="I22" s="34">
        <f t="shared" ref="I22:I25" si="13" xml:space="preserve"> COUNT(E22:G22)</f>
        <v>3</v>
      </c>
      <c r="J22" s="34">
        <f t="shared" ref="J22:J25" si="14">STDEV(E22:G22)</f>
        <v>5.7951128835712362</v>
      </c>
      <c r="K22" s="34">
        <f t="shared" ref="K22:K25" si="15">J22/H22*100</f>
        <v>2.4538233804818224</v>
      </c>
      <c r="L22" s="34" t="str">
        <f t="shared" ref="L22:L25" si="16">IF(K22&lt;33,"ОДНОРОДНЫЕ","НЕОДНОРОДНЫЕ")</f>
        <v>ОДНОРОДНЫЕ</v>
      </c>
      <c r="M22" s="36">
        <f t="shared" ref="M22:M25" si="17">D22*H22</f>
        <v>11808.333333333332</v>
      </c>
    </row>
    <row r="23" spans="1:13" s="35" customFormat="1" ht="90" x14ac:dyDescent="0.25">
      <c r="A23" s="4">
        <v>4</v>
      </c>
      <c r="B23" s="33" t="s">
        <v>33</v>
      </c>
      <c r="C23" s="34" t="s">
        <v>27</v>
      </c>
      <c r="D23" s="17">
        <v>20</v>
      </c>
      <c r="E23" s="18">
        <v>724.5</v>
      </c>
      <c r="F23" s="19">
        <v>690</v>
      </c>
      <c r="G23" s="36">
        <v>711</v>
      </c>
      <c r="H23" s="36">
        <f t="shared" si="12"/>
        <v>708.5</v>
      </c>
      <c r="I23" s="34">
        <f t="shared" si="13"/>
        <v>3</v>
      </c>
      <c r="J23" s="34">
        <f t="shared" si="14"/>
        <v>17.38533865071371</v>
      </c>
      <c r="K23" s="34">
        <f t="shared" si="15"/>
        <v>2.4538233804818224</v>
      </c>
      <c r="L23" s="34" t="str">
        <f t="shared" si="16"/>
        <v>ОДНОРОДНЫЕ</v>
      </c>
      <c r="M23" s="36">
        <f t="shared" si="17"/>
        <v>14170</v>
      </c>
    </row>
    <row r="24" spans="1:13" s="35" customFormat="1" ht="90" x14ac:dyDescent="0.25">
      <c r="A24" s="4">
        <v>5</v>
      </c>
      <c r="B24" s="53" t="s">
        <v>34</v>
      </c>
      <c r="C24" s="34" t="s">
        <v>27</v>
      </c>
      <c r="D24" s="17">
        <v>20</v>
      </c>
      <c r="E24" s="18">
        <v>1097.25</v>
      </c>
      <c r="F24" s="19">
        <v>1045</v>
      </c>
      <c r="G24" s="36">
        <v>1077</v>
      </c>
      <c r="H24" s="36">
        <f t="shared" si="12"/>
        <v>1073.0833333333333</v>
      </c>
      <c r="I24" s="34">
        <f t="shared" si="13"/>
        <v>3</v>
      </c>
      <c r="J24" s="34">
        <f t="shared" si="14"/>
        <v>26.344275152930916</v>
      </c>
      <c r="K24" s="34">
        <f t="shared" si="15"/>
        <v>2.4550073917462996</v>
      </c>
      <c r="L24" s="34" t="str">
        <f t="shared" si="16"/>
        <v>ОДНОРОДНЫЕ</v>
      </c>
      <c r="M24" s="36">
        <f t="shared" si="17"/>
        <v>21461.666666666664</v>
      </c>
    </row>
    <row r="25" spans="1:13" s="35" customFormat="1" ht="75" x14ac:dyDescent="0.25">
      <c r="A25" s="4">
        <v>6</v>
      </c>
      <c r="B25" s="33" t="s">
        <v>35</v>
      </c>
      <c r="C25" s="34" t="s">
        <v>27</v>
      </c>
      <c r="D25" s="17">
        <v>20</v>
      </c>
      <c r="E25" s="18">
        <v>219.45</v>
      </c>
      <c r="F25" s="19">
        <v>209</v>
      </c>
      <c r="G25" s="36">
        <v>216</v>
      </c>
      <c r="H25" s="36">
        <f t="shared" si="12"/>
        <v>214.81666666666669</v>
      </c>
      <c r="I25" s="34">
        <f t="shared" si="13"/>
        <v>3</v>
      </c>
      <c r="J25" s="34">
        <f t="shared" si="14"/>
        <v>5.3245500592381774</v>
      </c>
      <c r="K25" s="34">
        <f t="shared" si="15"/>
        <v>2.4786484875032246</v>
      </c>
      <c r="L25" s="34" t="str">
        <f t="shared" si="16"/>
        <v>ОДНОРОДНЫЕ</v>
      </c>
      <c r="M25" s="36">
        <f t="shared" si="17"/>
        <v>4296.3333333333339</v>
      </c>
    </row>
    <row r="26" spans="1:13" s="30" customFormat="1" ht="45" x14ac:dyDescent="0.25">
      <c r="A26" s="4">
        <v>7</v>
      </c>
      <c r="B26" s="33" t="s">
        <v>36</v>
      </c>
      <c r="C26" s="34" t="s">
        <v>27</v>
      </c>
      <c r="D26" s="17">
        <v>50</v>
      </c>
      <c r="E26" s="18">
        <v>168</v>
      </c>
      <c r="F26" s="19">
        <v>160</v>
      </c>
      <c r="G26" s="31">
        <v>165</v>
      </c>
      <c r="H26" s="31">
        <f t="shared" si="6"/>
        <v>164.33333333333334</v>
      </c>
      <c r="I26" s="32">
        <f t="shared" si="7"/>
        <v>3</v>
      </c>
      <c r="J26" s="32">
        <f t="shared" si="8"/>
        <v>4.0414518843273806</v>
      </c>
      <c r="K26" s="32">
        <f t="shared" si="9"/>
        <v>2.4593013494892779</v>
      </c>
      <c r="L26" s="32" t="str">
        <f t="shared" si="10"/>
        <v>ОДНОРОДНЫЕ</v>
      </c>
      <c r="M26" s="31">
        <f t="shared" si="11"/>
        <v>8216.6666666666679</v>
      </c>
    </row>
    <row r="27" spans="1:13" s="30" customFormat="1" ht="45" x14ac:dyDescent="0.25">
      <c r="A27" s="4">
        <v>8</v>
      </c>
      <c r="B27" s="33" t="s">
        <v>37</v>
      </c>
      <c r="C27" s="34" t="s">
        <v>27</v>
      </c>
      <c r="D27" s="17">
        <v>50</v>
      </c>
      <c r="E27" s="18">
        <v>110.25</v>
      </c>
      <c r="F27" s="19">
        <v>105</v>
      </c>
      <c r="G27" s="31">
        <v>109</v>
      </c>
      <c r="H27" s="31">
        <f t="shared" si="6"/>
        <v>108.08333333333333</v>
      </c>
      <c r="I27" s="32">
        <f t="shared" si="7"/>
        <v>3</v>
      </c>
      <c r="J27" s="32">
        <f t="shared" si="8"/>
        <v>2.7424137786507221</v>
      </c>
      <c r="K27" s="32">
        <f t="shared" si="9"/>
        <v>2.5373142130924182</v>
      </c>
      <c r="L27" s="32" t="str">
        <f t="shared" si="10"/>
        <v>ОДНОРОДНЫЕ</v>
      </c>
      <c r="M27" s="31">
        <f t="shared" si="11"/>
        <v>5404.1666666666661</v>
      </c>
    </row>
    <row r="28" spans="1:13" s="30" customFormat="1" ht="30" x14ac:dyDescent="0.25">
      <c r="A28" s="4">
        <v>9</v>
      </c>
      <c r="B28" s="33" t="s">
        <v>38</v>
      </c>
      <c r="C28" s="34" t="s">
        <v>27</v>
      </c>
      <c r="D28" s="17">
        <v>50</v>
      </c>
      <c r="E28" s="18">
        <v>132.30000000000001</v>
      </c>
      <c r="F28" s="19">
        <v>126</v>
      </c>
      <c r="G28" s="31">
        <v>130</v>
      </c>
      <c r="H28" s="31">
        <f t="shared" si="6"/>
        <v>129.43333333333334</v>
      </c>
      <c r="I28" s="32">
        <f t="shared" si="7"/>
        <v>3</v>
      </c>
      <c r="J28" s="32">
        <f t="shared" si="8"/>
        <v>3.1879983270593737</v>
      </c>
      <c r="K28" s="32">
        <f t="shared" si="9"/>
        <v>2.4630427456034303</v>
      </c>
      <c r="L28" s="32" t="str">
        <f t="shared" si="10"/>
        <v>ОДНОРОДНЫЕ</v>
      </c>
      <c r="M28" s="31">
        <f t="shared" si="11"/>
        <v>6471.666666666667</v>
      </c>
    </row>
    <row r="29" spans="1:13" s="30" customFormat="1" ht="75" x14ac:dyDescent="0.25">
      <c r="A29" s="4">
        <v>10</v>
      </c>
      <c r="B29" s="33" t="s">
        <v>39</v>
      </c>
      <c r="C29" s="34" t="s">
        <v>27</v>
      </c>
      <c r="D29" s="17">
        <v>50</v>
      </c>
      <c r="E29" s="18">
        <v>175.35</v>
      </c>
      <c r="F29" s="19">
        <v>167</v>
      </c>
      <c r="G29" s="31">
        <v>173</v>
      </c>
      <c r="H29" s="31">
        <f t="shared" si="6"/>
        <v>171.78333333333333</v>
      </c>
      <c r="I29" s="32">
        <f t="shared" si="7"/>
        <v>3</v>
      </c>
      <c r="J29" s="32">
        <f t="shared" si="8"/>
        <v>4.305906795709042</v>
      </c>
      <c r="K29" s="32">
        <f t="shared" si="9"/>
        <v>2.506591711870986</v>
      </c>
      <c r="L29" s="32" t="str">
        <f t="shared" si="10"/>
        <v>ОДНОРОДНЫЕ</v>
      </c>
      <c r="M29" s="31">
        <f t="shared" si="11"/>
        <v>8589.1666666666661</v>
      </c>
    </row>
    <row r="30" spans="1:13" x14ac:dyDescent="0.25">
      <c r="A30" s="4"/>
      <c r="B30" s="25"/>
      <c r="C30" s="26"/>
      <c r="D30" s="28"/>
      <c r="E30" s="27">
        <f>SUMPRODUCT($D$20:$D$29,E20:E29)</f>
        <v>215019</v>
      </c>
      <c r="F30" s="27">
        <f>SUMPRODUCT($D$20:$D$29,F20:F29)</f>
        <v>204780</v>
      </c>
      <c r="G30" s="22">
        <f>SUMPRODUCT($D$20:$D$29,G20:G29)</f>
        <v>211130</v>
      </c>
      <c r="H30" s="15"/>
      <c r="I30" s="12"/>
      <c r="J30" s="12"/>
      <c r="K30" s="12"/>
      <c r="L30" s="12"/>
      <c r="M30" s="3">
        <f>SUM(M20:M29)</f>
        <v>210309.66666666663</v>
      </c>
    </row>
    <row r="32" spans="1:13" x14ac:dyDescent="0.25">
      <c r="A32" s="44" t="s">
        <v>19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5" x14ac:dyDescent="0.25">
      <c r="A33" s="45" t="s">
        <v>18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5" ht="1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5" s="6" customFormat="1" ht="29.25" customHeight="1" x14ac:dyDescent="0.25">
      <c r="A35" s="40" t="s">
        <v>43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5"/>
      <c r="O35" s="5"/>
    </row>
    <row r="37" spans="1:15" x14ac:dyDescent="0.25">
      <c r="J37" s="9"/>
    </row>
    <row r="41" spans="1:15" x14ac:dyDescent="0.25">
      <c r="L41" s="9"/>
    </row>
  </sheetData>
  <mergeCells count="18"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30">
    <cfRule type="containsText" dxfId="17" priority="58" operator="containsText" text="НЕ">
      <formula>NOT(ISERROR(SEARCH("НЕ",L30)))</formula>
    </cfRule>
    <cfRule type="containsText" dxfId="16" priority="59" operator="containsText" text="ОДНОРОДНЫЕ">
      <formula>NOT(ISERROR(SEARCH("ОДНОРОДНЫЕ",L30)))</formula>
    </cfRule>
    <cfRule type="containsText" dxfId="15" priority="60" operator="containsText" text="НЕОДНОРОДНЫЕ">
      <formula>NOT(ISERROR(SEARCH("НЕОДНОРОДНЫЕ",L30)))</formula>
    </cfRule>
  </conditionalFormatting>
  <conditionalFormatting sqref="L30">
    <cfRule type="containsText" dxfId="14" priority="55" operator="containsText" text="НЕОДНОРОДНЫЕ">
      <formula>NOT(ISERROR(SEARCH("НЕОДНОРОДНЫЕ",L30)))</formula>
    </cfRule>
    <cfRule type="containsText" dxfId="13" priority="56" operator="containsText" text="ОДНОРОДНЫЕ">
      <formula>NOT(ISERROR(SEARCH("ОДНОРОДНЫЕ",L30)))</formula>
    </cfRule>
    <cfRule type="containsText" dxfId="12" priority="57" operator="containsText" text="НЕОДНОРОДНЫЕ">
      <formula>NOT(ISERROR(SEARCH("НЕОДНОРОДНЫЕ",L30)))</formula>
    </cfRule>
  </conditionalFormatting>
  <conditionalFormatting sqref="L20:L29">
    <cfRule type="containsText" dxfId="11" priority="4" operator="containsText" text="НЕ">
      <formula>NOT(ISERROR(SEARCH("НЕ",L20)))</formula>
    </cfRule>
    <cfRule type="containsText" dxfId="10" priority="5" operator="containsText" text="ОДНОРОДНЫЕ">
      <formula>NOT(ISERROR(SEARCH("ОДНОРОДНЫЕ",L20)))</formula>
    </cfRule>
    <cfRule type="containsText" dxfId="9" priority="6" operator="containsText" text="НЕОДНОРОДНЫЕ">
      <formula>NOT(ISERROR(SEARCH("НЕОДНОРОДНЫЕ",L20)))</formula>
    </cfRule>
  </conditionalFormatting>
  <conditionalFormatting sqref="L20:L29">
    <cfRule type="containsText" dxfId="8" priority="1" operator="containsText" text="НЕОДНОРОДНЫЕ">
      <formula>NOT(ISERROR(SEARCH("НЕОДНОРОДНЫЕ",L20)))</formula>
    </cfRule>
    <cfRule type="containsText" dxfId="7" priority="2" operator="containsText" text="ОДНОРОДНЫЕ">
      <formula>NOT(ISERROR(SEARCH("ОДНОРОДНЫЕ",L20)))</formula>
    </cfRule>
    <cfRule type="containsText" dxfId="6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2024-03-14T06:54:03Z</dcterms:modified>
</cp:coreProperties>
</file>