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20" i="1" s="1"/>
  <c r="I20" i="1"/>
  <c r="J20" i="1"/>
  <c r="G21" i="1"/>
  <c r="F21" i="1"/>
  <c r="E21" i="1"/>
  <c r="M21" i="1" l="1"/>
  <c r="K20" i="1"/>
  <c r="L20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<sst xmlns="http://schemas.openxmlformats.org/spreadsheetml/2006/main" count="37" uniqueCount="35">
  <si>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</si>
  <si>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</si>
  <si>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</si>
  <si>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</si>
  <si>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</si>
  <si>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</si>
  <si>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</si>
  <si>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</si>
  <si>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</si>
  <si>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</si>
  <si>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</si>
  <si>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</si>
  <si>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</si>
  <si>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</si>
  <si>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</si>
  <si>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</si>
  <si>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</si>
  <si>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</si>
  <si>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</si>
  <si>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</si>
  <si>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</si>
  <si>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</si>
  <si>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</si>
  <si>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</si>
  <si>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</si>
  <si>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</si>
  <si>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</si>
  <si>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053-24</t>
  </si>
  <si>
    <t>на поставку лекарственных препаратов группы вещества контрастные</t>
  </si>
  <si>
    <t>Йогексол</t>
  </si>
  <si>
    <t>вх. № 514 от 29.02.2024</t>
  </si>
  <si>
    <t>вх. № 515 от 29.02.2024</t>
  </si>
  <si>
    <t>вх. № 516 от 29.02.2024</t>
  </si>
  <si>
    <t>Исходя из имеющегося у Заказчика объёма финансового обеспечения для осуществления закупки НМЦД устанавливается в размере 2 176 257,60 руб. (два миллиона сто семьдесят шесть тысяч двести пятьдесят семь рублей шестьдесят копеек)</t>
  </si>
  <si>
    <t>флак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</si>
</sst>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I31" sqref="I31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2" t="s">
        <v>28</v>
      </c>
      <c r="F3" s="32"/>
      <c r="G3" s="32"/>
      <c r="H3" s="32"/>
      <c r="I3" s="32"/>
      <c r="J3" s="32"/>
      <c r="K3" s="32"/>
      <c r="L3" s="32"/>
      <c r="M3" s="32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27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6" t="s">
        <v>16</v>
      </c>
      <c r="K12" s="36"/>
      <c r="M12" s="1" t="s">
        <v>14</v>
      </c>
    </row>
    <row r="14" spans="2:13" x14ac:dyDescent="0.25">
      <c r="B14" s="36" t="s">
        <v>15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5" ht="54.6" customHeight="1" x14ac:dyDescent="0.25">
      <c r="A17" s="40"/>
      <c r="B17" s="41"/>
      <c r="C17" s="42"/>
      <c r="D17" s="43"/>
      <c r="E17" s="29" t="s">
        <v>30</v>
      </c>
      <c r="F17" s="29" t="s">
        <v>31</v>
      </c>
      <c r="G17" s="29" t="s">
        <v>32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46" t="s">
        <v>0</v>
      </c>
      <c r="B18" s="46" t="s">
        <v>1</v>
      </c>
      <c r="C18" s="46" t="s">
        <v>2</v>
      </c>
      <c r="D18" s="46"/>
      <c r="E18" s="24" t="s">
        <v>24</v>
      </c>
      <c r="F18" s="24" t="s">
        <v>25</v>
      </c>
      <c r="G18" s="24" t="s">
        <v>26</v>
      </c>
      <c r="H18" s="44" t="s">
        <v>11</v>
      </c>
      <c r="I18" s="46" t="s">
        <v>8</v>
      </c>
      <c r="J18" s="46" t="s">
        <v>9</v>
      </c>
      <c r="K18" s="46" t="s">
        <v>10</v>
      </c>
      <c r="L18" s="46" t="s">
        <v>6</v>
      </c>
      <c r="M18" s="39" t="s">
        <v>7</v>
      </c>
    </row>
    <row r="19" spans="1:15" x14ac:dyDescent="0.25">
      <c r="A19" s="47"/>
      <c r="B19" s="47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5"/>
      <c r="I19" s="46"/>
      <c r="J19" s="46"/>
      <c r="K19" s="46"/>
      <c r="L19" s="46"/>
      <c r="M19" s="39"/>
    </row>
    <row r="20" spans="1:15" s="20" customFormat="1" x14ac:dyDescent="0.25">
      <c r="A20" s="4">
        <v>1</v>
      </c>
      <c r="B20" s="31" t="s">
        <v>29</v>
      </c>
      <c r="C20" s="30" t="s">
        <v>34</v>
      </c>
      <c r="D20" s="17">
        <v>1320</v>
      </c>
      <c r="E20" s="18">
        <v>1651.463</v>
      </c>
      <c r="F20" s="19">
        <v>1650.6369999999999</v>
      </c>
      <c r="G20" s="21">
        <v>1648.68</v>
      </c>
      <c r="H20" s="21">
        <f t="shared" ref="H20" si="0">AVERAGE(E20:G20)</f>
        <v>1650.26</v>
      </c>
      <c r="I20" s="23">
        <f t="shared" ref="I20" si="1" xml:space="preserve"> COUNT(E20:G20)</f>
        <v>3</v>
      </c>
      <c r="J20" s="23">
        <f t="shared" ref="J20" si="2">STDEV(E20:G20)</f>
        <v>1.4292896837239946</v>
      </c>
      <c r="K20" s="23">
        <f t="shared" ref="K20" si="3">J20/H20*100</f>
        <v>8.6609969563825967E-2</v>
      </c>
      <c r="L20" s="23" t="str">
        <f t="shared" ref="L20" si="4">IF(K20&lt;33,"ОДНОРОДНЫЕ","НЕОДНОРОДНЫЕ")</f>
        <v>ОДНОРОДНЫЕ</v>
      </c>
      <c r="M20" s="21">
        <f t="shared" ref="M20" si="5">D20*H20</f>
        <v>2178343.2000000002</v>
      </c>
    </row>
    <row r="21" spans="1:15" x14ac:dyDescent="0.25">
      <c r="A21" s="4"/>
      <c r="B21" s="25"/>
      <c r="C21" s="26"/>
      <c r="D21" s="28"/>
      <c r="E21" s="27">
        <f>SUMPRODUCT($D$20:$D$20,E20:E20)</f>
        <v>2179931.16</v>
      </c>
      <c r="F21" s="27">
        <f>SUMPRODUCT($D$20:$D$20,F20:F20)</f>
        <v>2178840.84</v>
      </c>
      <c r="G21" s="22">
        <f>SUMPRODUCT($D$20:$D$20,G20:G20)</f>
        <v>2176257.6</v>
      </c>
      <c r="H21" s="15"/>
      <c r="I21" s="12"/>
      <c r="J21" s="12"/>
      <c r="K21" s="12"/>
      <c r="L21" s="12"/>
      <c r="M21" s="3">
        <f>SUM(M20:M20)</f>
        <v>2178343.2000000002</v>
      </c>
    </row>
    <row r="23" spans="1:15" x14ac:dyDescent="0.25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5" x14ac:dyDescent="0.25">
      <c r="A24" s="38" t="s">
        <v>18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5" ht="1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5" s="6" customFormat="1" ht="29.25" customHeight="1" x14ac:dyDescent="0.25">
      <c r="A26" s="33" t="s">
        <v>33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"/>
      <c r="O26" s="5"/>
    </row>
    <row r="28" spans="1:15" x14ac:dyDescent="0.25">
      <c r="J28" s="9"/>
    </row>
    <row r="32" spans="1:15" x14ac:dyDescent="0.25">
      <c r="L32" s="9"/>
    </row>
  </sheetData>
  <mergeCells count="18"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1">
    <cfRule type="containsText" dxfId="11" priority="58" operator="containsText" text="НЕ">
      <formula>NOT(ISERROR(SEARCH("НЕ",L21)))</formula>
    </cfRule>
    <cfRule type="containsText" dxfId="10" priority="59" operator="containsText" text="ОДНОРОДНЫЕ">
      <formula>NOT(ISERROR(SEARCH("ОДНОРОДНЫЕ",L21)))</formula>
    </cfRule>
    <cfRule type="containsText" dxfId="9" priority="60" operator="containsText" text="НЕОДНОРОДНЫЕ">
      <formula>NOT(ISERROR(SEARCH("НЕОДНОРОДНЫЕ",L21)))</formula>
    </cfRule>
  </conditionalFormatting>
  <conditionalFormatting sqref="L21">
    <cfRule type="containsText" dxfId="8" priority="55" operator="containsText" text="НЕОДНОРОДНЫЕ">
      <formula>NOT(ISERROR(SEARCH("НЕОДНОРОДНЫЕ",L21)))</formula>
    </cfRule>
    <cfRule type="containsText" dxfId="7" priority="56" operator="containsText" text="ОДНОРОДНЫЕ">
      <formula>NOT(ISERROR(SEARCH("ОДНОРОДНЫЕ",L21)))</formula>
    </cfRule>
    <cfRule type="containsText" dxfId="6" priority="57" operator="containsText" text="НЕОДНОРОДНЫЕ">
      <formula>NOT(ISERROR(SEARCH("НЕОДНОРОДНЫЕ",L21)))</formula>
    </cfRule>
  </conditionalFormatting>
  <conditionalFormatting sqref="L20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2024-03-13T05:09:28Z</dcterms:modified>
</cp:coreProperties>
</file>