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0" i="1" l="1"/>
  <c r="Q20" i="1" s="1"/>
  <c r="M20" i="1"/>
  <c r="N20" i="1"/>
  <c r="O20" i="1" s="1"/>
  <c r="P20" i="1" s="1"/>
  <c r="L21" i="1"/>
  <c r="Q21" i="1" s="1"/>
  <c r="M21" i="1"/>
  <c r="N21" i="1"/>
  <c r="L22" i="1"/>
  <c r="M22" i="1"/>
  <c r="N22" i="1"/>
  <c r="L23" i="1"/>
  <c r="Q23" i="1" s="1"/>
  <c r="M23" i="1"/>
  <c r="N23" i="1"/>
  <c r="O23" i="1" l="1"/>
  <c r="P23" i="1" s="1"/>
  <c r="O21" i="1"/>
  <c r="P21" i="1" s="1"/>
  <c r="O22" i="1"/>
  <c r="P22" i="1" s="1"/>
  <c r="Q22" i="1"/>
  <c r="C17" i="1" l="1"/>
</calcChain>
</file>

<file path=xl/sharedStrings.xml><?xml version="1.0" encoding="utf-8"?>
<sst xmlns="http://schemas.openxmlformats.org/spreadsheetml/2006/main" count="53" uniqueCount="42">
  <si>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</si>
  <si>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</si>
  <si>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</si>
  <si>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</si>
  <si>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</si>
  <si>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</si>
  <si>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</si>
  <si>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</si>
  <si>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</si>
  <si>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</si>
  <si>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</si>
  <si>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</si>
  <si>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</si>
  <si>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</si>
  <si>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</si>
  <si>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</si>
  <si>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</si>
  <si>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</si>
  <si>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</si>
  <si>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</si>
  <si>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</si>
  <si>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</si>
  <si>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</si>
  <si>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</si>
  <si>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</si>
  <si>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</si>
  <si>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</si>
  <si>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</si>
  <si>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</si>
  <si>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</si>
  <si>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</si>
  <si>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</si>
  <si>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Уп.</t>
  </si>
  <si>
    <t>№ 041-24</t>
  </si>
  <si>
    <t>на поставку лекарственных препаратов группы миорелаксанты</t>
  </si>
  <si>
    <t xml:space="preserve">Ботулинический токсин типа А </t>
  </si>
  <si>
    <t>Комплекс ботулинический токсин типа A-гемагглютинин</t>
  </si>
  <si>
    <t>КП вх.144/вс от 14.02.2024</t>
  </si>
  <si>
    <t>КП вх.145/вс от 14.02.2024</t>
  </si>
  <si>
    <t>КП вх.146/вс от 14.02.2024</t>
  </si>
  <si>
    <t>Начальная (максимальная) цена договора устанавливается в размере 807746.93 руб. (восемьсот семь тысяч семьсот сорок шесть рублей девяносто три копейки)</t>
  </si>
  <si>
    <t>(в редакции с изменениями от 05.03.2024г.)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</si>
</sst>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5" fillId="3" borderId="0" xfId="0" applyFont="1" applyFill="1" applyAlignment="1">
      <alignment horizontal="right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tabSelected="1" zoomScale="85" zoomScaleNormal="85" zoomScalePageLayoutView="70" workbookViewId="0">
      <selection activeCell="O7" sqref="O7:Q7"/>
    </sheetView>
  </sheetViews>
  <sheetFormatPr defaultRowHeight="15" x14ac:dyDescent="0.25"/>
  <cols>
    <col min="1" max="1" width="6.140625" style="10" bestFit="1" customWidth="1"/>
    <col min="2" max="2" width="33.28515625" style="10" bestFit="1" customWidth="1"/>
    <col min="3" max="3" width="11.7109375" style="10" customWidth="1"/>
    <col min="4" max="4" width="7.140625" style="10" bestFit="1" customWidth="1"/>
    <col min="5" max="7" width="18.85546875" style="1" customWidth="1"/>
    <col min="8" max="10" width="18.85546875" style="1" hidden="1" customWidth="1"/>
    <col min="11" max="11" width="20.42578125" style="1" hidden="1" customWidth="1"/>
    <col min="12" max="12" width="13.7109375" style="1" customWidth="1"/>
    <col min="13" max="13" width="9.42578125" style="10" customWidth="1"/>
    <col min="14" max="14" width="12.5703125" style="10" customWidth="1"/>
    <col min="15" max="15" width="10.28515625" style="10" customWidth="1"/>
    <col min="16" max="16" width="22.42578125" style="10" bestFit="1" customWidth="1"/>
    <col min="17" max="17" width="17.5703125" style="1" customWidth="1"/>
    <col min="18" max="18" width="10.7109375" style="10" bestFit="1" customWidth="1"/>
    <col min="19" max="19" width="11.28515625" style="10" bestFit="1" customWidth="1"/>
    <col min="20" max="20" width="10.7109375" style="10" bestFit="1" customWidth="1"/>
    <col min="21" max="21" width="11.7109375" style="10" bestFit="1" customWidth="1"/>
    <col min="22" max="22" width="10.7109375" style="10" bestFit="1" customWidth="1"/>
    <col min="23" max="16384" width="9.140625" style="10"/>
  </cols>
  <sheetData>
    <row r="1" spans="2:17" x14ac:dyDescent="0.25">
      <c r="Q1" s="4" t="s">
        <v>19</v>
      </c>
    </row>
    <row r="2" spans="2:17" ht="14.45" customHeight="1" x14ac:dyDescent="0.25">
      <c r="Q2" s="4" t="s">
        <v>20</v>
      </c>
    </row>
    <row r="3" spans="2:17" x14ac:dyDescent="0.25">
      <c r="G3" s="31" t="s">
        <v>34</v>
      </c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2:17" x14ac:dyDescent="0.25">
      <c r="G4" s="15"/>
      <c r="H4" s="15"/>
      <c r="I4" s="15"/>
      <c r="J4" s="15"/>
      <c r="K4" s="15"/>
      <c r="L4" s="15"/>
      <c r="M4" s="17"/>
      <c r="N4" s="17"/>
      <c r="O4" s="17"/>
      <c r="P4" s="17"/>
      <c r="Q4" s="5" t="s">
        <v>22</v>
      </c>
    </row>
    <row r="5" spans="2:17" x14ac:dyDescent="0.25">
      <c r="G5" s="15"/>
      <c r="H5" s="15"/>
      <c r="I5" s="15"/>
      <c r="J5" s="15"/>
      <c r="K5" s="15"/>
      <c r="L5" s="15"/>
      <c r="M5" s="17"/>
      <c r="N5" s="17"/>
      <c r="O5" s="17"/>
      <c r="P5" s="17"/>
      <c r="Q5" s="5" t="s">
        <v>21</v>
      </c>
    </row>
    <row r="6" spans="2:17" ht="14.45" customHeight="1" x14ac:dyDescent="0.25">
      <c r="G6" s="15"/>
      <c r="H6" s="15"/>
      <c r="I6" s="15"/>
      <c r="J6" s="15"/>
      <c r="K6" s="15"/>
      <c r="L6" s="15"/>
      <c r="M6" s="17"/>
      <c r="N6" s="17"/>
      <c r="O6" s="17"/>
      <c r="P6" s="17"/>
      <c r="Q6" s="5" t="s">
        <v>33</v>
      </c>
    </row>
    <row r="7" spans="2:17" s="29" customFormat="1" ht="14.45" customHeight="1" x14ac:dyDescent="0.2">
      <c r="E7" s="1"/>
      <c r="F7" s="1"/>
      <c r="G7" s="15"/>
      <c r="H7" s="15"/>
      <c r="I7" s="15"/>
      <c r="J7" s="15"/>
      <c r="K7" s="15"/>
      <c r="L7" s="15"/>
      <c r="M7" s="30"/>
      <c r="N7" s="30"/>
      <c r="O7" s="47" t="s">
        <v>41</v>
      </c>
      <c r="P7" s="47"/>
      <c r="Q7" s="47"/>
    </row>
    <row r="8" spans="2:17" x14ac:dyDescent="0.25">
      <c r="G8" s="15"/>
      <c r="H8" s="15"/>
      <c r="I8" s="15"/>
      <c r="J8" s="15"/>
      <c r="K8" s="15"/>
      <c r="L8" s="15"/>
      <c r="M8" s="17"/>
      <c r="N8" s="17"/>
      <c r="O8" s="17"/>
      <c r="P8" s="17"/>
      <c r="Q8" s="3" t="s">
        <v>13</v>
      </c>
    </row>
    <row r="9" spans="2:17" x14ac:dyDescent="0.25">
      <c r="Q9" s="16" t="s">
        <v>16</v>
      </c>
    </row>
    <row r="10" spans="2:17" x14ac:dyDescent="0.25">
      <c r="Q10" s="16" t="s">
        <v>14</v>
      </c>
    </row>
    <row r="12" spans="2:17" ht="28.9" customHeight="1" x14ac:dyDescent="0.25">
      <c r="N12" s="34" t="s">
        <v>30</v>
      </c>
      <c r="O12" s="34"/>
      <c r="P12" s="17"/>
      <c r="Q12" s="15" t="s">
        <v>31</v>
      </c>
    </row>
    <row r="14" spans="2:17" x14ac:dyDescent="0.25">
      <c r="B14" s="38" t="s">
        <v>15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</row>
    <row r="15" spans="2:17" hidden="1" x14ac:dyDescent="0.25"/>
    <row r="17" spans="1:19" ht="30" x14ac:dyDescent="0.25">
      <c r="A17" s="42" t="s">
        <v>11</v>
      </c>
      <c r="B17" s="43"/>
      <c r="C17" s="44">
        <f>SUM(Q20:Q23)</f>
        <v>807746.92666666675</v>
      </c>
      <c r="D17" s="43"/>
      <c r="E17" s="7" t="s">
        <v>37</v>
      </c>
      <c r="F17" s="7" t="s">
        <v>38</v>
      </c>
      <c r="G17" s="7" t="s">
        <v>39</v>
      </c>
      <c r="H17" s="9"/>
      <c r="I17" s="9"/>
      <c r="J17" s="9"/>
      <c r="K17" s="7"/>
      <c r="L17" s="21"/>
      <c r="M17" s="13"/>
      <c r="N17" s="13"/>
      <c r="O17" s="13"/>
      <c r="P17" s="13"/>
      <c r="Q17" s="11"/>
    </row>
    <row r="18" spans="1:19" ht="30" customHeight="1" x14ac:dyDescent="0.25">
      <c r="A18" s="32" t="s">
        <v>0</v>
      </c>
      <c r="B18" s="32" t="s">
        <v>1</v>
      </c>
      <c r="C18" s="32" t="s">
        <v>2</v>
      </c>
      <c r="D18" s="32"/>
      <c r="E18" s="9" t="s">
        <v>23</v>
      </c>
      <c r="F18" s="9" t="s">
        <v>24</v>
      </c>
      <c r="G18" s="9" t="s">
        <v>25</v>
      </c>
      <c r="H18" s="11" t="s">
        <v>26</v>
      </c>
      <c r="I18" s="11" t="s">
        <v>27</v>
      </c>
      <c r="J18" s="11" t="s">
        <v>28</v>
      </c>
      <c r="K18" s="11" t="s">
        <v>29</v>
      </c>
      <c r="L18" s="45" t="s">
        <v>12</v>
      </c>
      <c r="M18" s="32" t="s">
        <v>8</v>
      </c>
      <c r="N18" s="32" t="s">
        <v>9</v>
      </c>
      <c r="O18" s="32" t="s">
        <v>10</v>
      </c>
      <c r="P18" s="32" t="s">
        <v>6</v>
      </c>
      <c r="Q18" s="41" t="s">
        <v>7</v>
      </c>
    </row>
    <row r="19" spans="1:19" x14ac:dyDescent="0.25">
      <c r="A19" s="33"/>
      <c r="B19" s="33"/>
      <c r="C19" s="14" t="s">
        <v>3</v>
      </c>
      <c r="D19" s="14" t="s">
        <v>4</v>
      </c>
      <c r="E19" s="28" t="s">
        <v>5</v>
      </c>
      <c r="F19" s="28" t="s">
        <v>5</v>
      </c>
      <c r="G19" s="28" t="s">
        <v>5</v>
      </c>
      <c r="H19" s="12" t="s">
        <v>5</v>
      </c>
      <c r="I19" s="12" t="s">
        <v>5</v>
      </c>
      <c r="J19" s="12" t="s">
        <v>5</v>
      </c>
      <c r="K19" s="12" t="s">
        <v>5</v>
      </c>
      <c r="L19" s="46"/>
      <c r="M19" s="32"/>
      <c r="N19" s="32"/>
      <c r="O19" s="32"/>
      <c r="P19" s="32"/>
      <c r="Q19" s="41"/>
    </row>
    <row r="20" spans="1:19" s="24" customFormat="1" x14ac:dyDescent="0.25">
      <c r="A20" s="18">
        <v>1</v>
      </c>
      <c r="B20" s="8" t="s">
        <v>35</v>
      </c>
      <c r="C20" s="27" t="s">
        <v>32</v>
      </c>
      <c r="D20" s="27">
        <v>16</v>
      </c>
      <c r="E20" s="9">
        <v>10560</v>
      </c>
      <c r="F20" s="9">
        <v>10868.53</v>
      </c>
      <c r="G20" s="9">
        <v>10824</v>
      </c>
      <c r="H20" s="26"/>
      <c r="I20" s="26"/>
      <c r="J20" s="26"/>
      <c r="K20" s="26"/>
      <c r="L20" s="25">
        <f t="shared" ref="L20" si="0">AVERAGE(E20:K20)</f>
        <v>10750.843333333332</v>
      </c>
      <c r="M20" s="23">
        <f t="shared" ref="M20" si="1" xml:space="preserve"> COUNT(E20:K20)</f>
        <v>3</v>
      </c>
      <c r="N20" s="23">
        <f t="shared" ref="N20" si="2">STDEV(E20:K20)</f>
        <v>166.76814334078742</v>
      </c>
      <c r="O20" s="23">
        <f t="shared" ref="O20" si="3">N20/L20*100</f>
        <v>1.5512098741474305</v>
      </c>
      <c r="P20" s="23" t="str">
        <f t="shared" ref="P20" si="4">IF(O20&lt;33,"ОДНОРОДНЫЕ","НЕОДНОРОДНЫЕ")</f>
        <v>ОДНОРОДНЫЕ</v>
      </c>
      <c r="Q20" s="25">
        <f t="shared" ref="Q20" si="5">D20*L20</f>
        <v>172013.49333333332</v>
      </c>
    </row>
    <row r="21" spans="1:19" s="24" customFormat="1" ht="30" x14ac:dyDescent="0.25">
      <c r="A21" s="18">
        <v>2</v>
      </c>
      <c r="B21" s="22" t="s">
        <v>36</v>
      </c>
      <c r="C21" s="27" t="s">
        <v>32</v>
      </c>
      <c r="D21" s="27">
        <v>32</v>
      </c>
      <c r="E21" s="9">
        <v>16610</v>
      </c>
      <c r="F21" s="9">
        <v>17082.97</v>
      </c>
      <c r="G21" s="9">
        <v>17025</v>
      </c>
      <c r="H21" s="26"/>
      <c r="I21" s="26"/>
      <c r="J21" s="26"/>
      <c r="K21" s="26"/>
      <c r="L21" s="25">
        <f t="shared" ref="L21:L23" si="6">AVERAGE(E21:K21)</f>
        <v>16905.990000000002</v>
      </c>
      <c r="M21" s="23">
        <f t="shared" ref="M21:M23" si="7" xml:space="preserve"> COUNT(E21:K21)</f>
        <v>3</v>
      </c>
      <c r="N21" s="23">
        <f t="shared" ref="N21:N23" si="8">STDEV(E21:K21)</f>
        <v>257.9683901178596</v>
      </c>
      <c r="O21" s="23">
        <f t="shared" ref="O21:O23" si="9">N21/L21*100</f>
        <v>1.5258993416999511</v>
      </c>
      <c r="P21" s="23" t="str">
        <f t="shared" ref="P21:P23" si="10">IF(O21&lt;33,"ОДНОРОДНЫЕ","НЕОДНОРОДНЫЕ")</f>
        <v>ОДНОРОДНЫЕ</v>
      </c>
      <c r="Q21" s="25">
        <f t="shared" ref="Q21:Q23" si="11">D21*L21</f>
        <v>540991.68000000005</v>
      </c>
    </row>
    <row r="22" spans="1:19" s="24" customFormat="1" ht="30" x14ac:dyDescent="0.25">
      <c r="A22" s="18">
        <v>3</v>
      </c>
      <c r="B22" s="22" t="s">
        <v>36</v>
      </c>
      <c r="C22" s="27" t="s">
        <v>32</v>
      </c>
      <c r="D22" s="27">
        <v>8</v>
      </c>
      <c r="E22" s="9">
        <v>9966</v>
      </c>
      <c r="F22" s="9">
        <v>10249.780000000001</v>
      </c>
      <c r="G22" s="9">
        <v>10215</v>
      </c>
      <c r="H22" s="26"/>
      <c r="I22" s="26"/>
      <c r="J22" s="26"/>
      <c r="K22" s="26"/>
      <c r="L22" s="25">
        <f t="shared" si="6"/>
        <v>10143.593333333332</v>
      </c>
      <c r="M22" s="23">
        <f t="shared" si="7"/>
        <v>3</v>
      </c>
      <c r="N22" s="23">
        <f t="shared" si="8"/>
        <v>154.78034802045576</v>
      </c>
      <c r="O22" s="23">
        <f t="shared" si="9"/>
        <v>1.5258926786016243</v>
      </c>
      <c r="P22" s="23" t="str">
        <f t="shared" si="10"/>
        <v>ОДНОРОДНЫЕ</v>
      </c>
      <c r="Q22" s="25">
        <f t="shared" si="11"/>
        <v>81148.746666666659</v>
      </c>
    </row>
    <row r="23" spans="1:19" s="24" customFormat="1" x14ac:dyDescent="0.25">
      <c r="A23" s="18">
        <v>4</v>
      </c>
      <c r="B23" s="8" t="s">
        <v>35</v>
      </c>
      <c r="C23" s="27" t="s">
        <v>32</v>
      </c>
      <c r="D23" s="27">
        <v>2</v>
      </c>
      <c r="E23" s="9">
        <v>6677</v>
      </c>
      <c r="F23" s="9">
        <v>6868.51</v>
      </c>
      <c r="G23" s="9">
        <v>6844</v>
      </c>
      <c r="H23" s="26"/>
      <c r="I23" s="26"/>
      <c r="J23" s="26"/>
      <c r="K23" s="26"/>
      <c r="L23" s="25">
        <f t="shared" si="6"/>
        <v>6796.503333333334</v>
      </c>
      <c r="M23" s="23">
        <f t="shared" si="7"/>
        <v>3</v>
      </c>
      <c r="N23" s="23">
        <f t="shared" si="8"/>
        <v>104.21597782170136</v>
      </c>
      <c r="O23" s="23">
        <f t="shared" si="9"/>
        <v>1.5333763953381128</v>
      </c>
      <c r="P23" s="23" t="str">
        <f t="shared" si="10"/>
        <v>ОДНОРОДНЫЕ</v>
      </c>
      <c r="Q23" s="25">
        <f t="shared" si="11"/>
        <v>13593.006666666668</v>
      </c>
    </row>
    <row r="24" spans="1:19" x14ac:dyDescent="0.25">
      <c r="B24" s="19"/>
      <c r="E24" s="10"/>
      <c r="F24" s="20"/>
      <c r="G24" s="20"/>
      <c r="R24" s="6"/>
      <c r="S24" s="1"/>
    </row>
    <row r="25" spans="1:19" x14ac:dyDescent="0.25">
      <c r="A25" s="39" t="s">
        <v>18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</row>
    <row r="26" spans="1:19" x14ac:dyDescent="0.25">
      <c r="A26" s="40" t="s">
        <v>17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</row>
    <row r="27" spans="1:19" ht="15" customHeight="1" x14ac:dyDescent="0.25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</row>
    <row r="28" spans="1:19" s="17" customFormat="1" x14ac:dyDescent="0.25">
      <c r="A28" s="35" t="s">
        <v>40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2"/>
      <c r="S28" s="2"/>
    </row>
    <row r="29" spans="1:19" x14ac:dyDescent="0.25">
      <c r="P29" s="6"/>
    </row>
    <row r="34" spans="16:16" x14ac:dyDescent="0.25">
      <c r="P34" s="6"/>
    </row>
  </sheetData>
  <mergeCells count="19">
    <mergeCell ref="P18:P19"/>
    <mergeCell ref="A18:A19"/>
    <mergeCell ref="O7:Q7"/>
    <mergeCell ref="G3:Q3"/>
    <mergeCell ref="B18:B19"/>
    <mergeCell ref="C18:D18"/>
    <mergeCell ref="N12:O12"/>
    <mergeCell ref="A28:Q28"/>
    <mergeCell ref="A27:Q27"/>
    <mergeCell ref="B14:P14"/>
    <mergeCell ref="A25:Q25"/>
    <mergeCell ref="A26:Q26"/>
    <mergeCell ref="Q18:Q19"/>
    <mergeCell ref="A17:B17"/>
    <mergeCell ref="C17:D17"/>
    <mergeCell ref="L18:L19"/>
    <mergeCell ref="M18:M19"/>
    <mergeCell ref="N18:N19"/>
    <mergeCell ref="O18:O19"/>
  </mergeCells>
  <conditionalFormatting sqref="P20:P23">
    <cfRule type="containsText" dxfId="5" priority="4" operator="containsText" text="НЕ">
      <formula>NOT(ISERROR(SEARCH("НЕ",P20)))</formula>
    </cfRule>
    <cfRule type="containsText" dxfId="4" priority="5" operator="containsText" text="ОДНОРОДНЫЕ">
      <formula>NOT(ISERROR(SEARCH("ОДНОРОДНЫЕ",P20)))</formula>
    </cfRule>
    <cfRule type="containsText" dxfId="3" priority="6" operator="containsText" text="НЕОДНОРОДНЫЕ">
      <formula>NOT(ISERROR(SEARCH("НЕОДНОРОДНЫЕ",P20)))</formula>
    </cfRule>
  </conditionalFormatting>
  <conditionalFormatting sqref="P20:P23">
    <cfRule type="containsText" dxfId="2" priority="1" operator="containsText" text="НЕОДНОРОДНЫЕ">
      <formula>NOT(ISERROR(SEARCH("НЕОДНОРОДНЫЕ",P20)))</formula>
    </cfRule>
    <cfRule type="containsText" dxfId="1" priority="2" operator="containsText" text="ОДНОРОДНЫЕ">
      <formula>NOT(ISERROR(SEARCH("ОДНОРОДНЫЕ",P20)))</formula>
    </cfRule>
    <cfRule type="containsText" dxfId="0" priority="3" operator="containsText" text="НЕОДНОРОДНЫЕ">
      <formula>NOT(ISERROR(SEARCH("НЕОДНОРОДНЫЕ",P20)))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2024-03-05T09:32:27Z</dcterms:modified>
</cp:coreProperties>
</file>