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K24" i="1" s="1"/>
  <c r="L24" i="1" s="1"/>
  <c r="H25" i="1"/>
  <c r="M25" i="1" s="1"/>
  <c r="I25" i="1"/>
  <c r="J25" i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H28" i="1"/>
  <c r="M28" i="1" s="1"/>
  <c r="I28" i="1"/>
  <c r="J28" i="1"/>
  <c r="K28" i="1" s="1"/>
  <c r="L28" i="1" s="1"/>
  <c r="H29" i="1"/>
  <c r="M29" i="1" s="1"/>
  <c r="I29" i="1"/>
  <c r="J29" i="1"/>
  <c r="K29" i="1" s="1"/>
  <c r="L29" i="1" s="1"/>
  <c r="K25" i="1" l="1"/>
  <c r="L25" i="1" s="1"/>
  <c r="K21" i="1"/>
  <c r="L21" i="1" s="1"/>
  <c r="H32" i="1"/>
  <c r="M32" i="1" s="1"/>
  <c r="I32" i="1"/>
  <c r="J32" i="1"/>
  <c r="H30" i="1"/>
  <c r="M30" i="1" s="1"/>
  <c r="I30" i="1"/>
  <c r="J30" i="1"/>
  <c r="H31" i="1"/>
  <c r="M31" i="1" s="1"/>
  <c r="I31" i="1"/>
  <c r="J31" i="1"/>
  <c r="K31" i="1" l="1"/>
  <c r="L31" i="1" s="1"/>
  <c r="K30" i="1"/>
  <c r="L30" i="1" s="1"/>
  <c r="K32" i="1"/>
  <c r="L32" i="1" s="1"/>
  <c r="H20" i="1" l="1"/>
  <c r="M20" i="1" s="1"/>
  <c r="I20" i="1"/>
  <c r="J20" i="1"/>
  <c r="G33" i="1"/>
  <c r="F33" i="1"/>
  <c r="E33" i="1"/>
  <c r="C17" i="1" s="1"/>
  <c r="M33" i="1" l="1"/>
  <c r="K20" i="1"/>
  <c r="L20" i="1" s="1"/>
</calcChain>
</file>

<file path=xl/sharedStrings.xml><?xml version="1.0" encoding="utf-8"?>
<sst xmlns="http://schemas.openxmlformats.org/spreadsheetml/2006/main" count="62" uniqueCount="48">
  <si>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</si>
  <si>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</si>
  <si>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</si>
  <si>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</si>
  <si>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</si>
  <si>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</si>
  <si>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</si>
  <si>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</si>
  <si>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</si>
  <si>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</si>
  <si>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</si>
  <si>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</si>
  <si>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</si>
  <si>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</si>
  <si>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</si>
  <si>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</si>
  <si>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</si>
  <si>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</si>
  <si>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</si>
  <si>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</si>
  <si>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</si>
  <si>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</si>
  <si>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</si>
  <si>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</si>
  <si>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</si>
  <si>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</si>
  <si>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</si>
  <si>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</si>
  <si>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</si>
  <si>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039-24</t>
  </si>
  <si>
    <t>на поставку реагентов для ручной постановки ИФА</t>
  </si>
  <si>
    <t>Набор реагентов  для количественного определения содержания общего иммуно-глобулина Е</t>
  </si>
  <si>
    <t>Кортизол</t>
  </si>
  <si>
    <t>Пролактин</t>
  </si>
  <si>
    <t>Лютеинизирующий гормон</t>
  </si>
  <si>
    <t>Фолликулостимулирующий гормон</t>
  </si>
  <si>
    <t>Тестостерон</t>
  </si>
  <si>
    <t>Общий хориогонический гормон</t>
  </si>
  <si>
    <t>Альфа -фетопротеин</t>
  </si>
  <si>
    <t>17-ОН Прогестерон</t>
  </si>
  <si>
    <t>Набор реагентов для количественного определения тиреотропного гормона (ТТГ)</t>
  </si>
  <si>
    <t>Набор реагентов для количественного определения свободного тироксина (Т4 свободный)</t>
  </si>
  <si>
    <t>Набор реагентов для количественного определения концентрации  свободного трийодтиронина (Т3 свободный)</t>
  </si>
  <si>
    <t>Набор реагентов для количественного определения аутоантител к тироидной пероксидазе (ат-ТПО)</t>
  </si>
  <si>
    <t>вх. № 475 от 26.02.2024</t>
  </si>
  <si>
    <t>вх. № 473 от 26.02.2024</t>
  </si>
  <si>
    <t>вх. № 477 от 26.02.2024</t>
  </si>
  <si>
    <t>Исходя из имеющегося у Заказчика объёма финансового обеспечения для осуществления закупки НМЦД устанавливается в размере 1 087 491,20 руб. (один миллион восемьдесят семь тысяч четыреста девяносто один рубль двадцать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</si>
</sst>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zoomScale="85" zoomScaleNormal="85" zoomScalePageLayoutView="70" workbookViewId="0">
      <selection activeCell="F23" sqref="F23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9" t="s">
        <v>30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3" t="s">
        <v>17</v>
      </c>
      <c r="K12" s="43"/>
      <c r="M12" s="1" t="s">
        <v>15</v>
      </c>
    </row>
    <row r="14" spans="2:13" x14ac:dyDescent="0.25">
      <c r="B14" s="43" t="s">
        <v>16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3" ht="54.6" customHeight="1" x14ac:dyDescent="0.25">
      <c r="A17" s="47" t="s">
        <v>11</v>
      </c>
      <c r="B17" s="48"/>
      <c r="C17" s="49">
        <f>E33</f>
        <v>1087491.2000000002</v>
      </c>
      <c r="D17" s="50"/>
      <c r="E17" s="34" t="s">
        <v>45</v>
      </c>
      <c r="F17" s="34" t="s">
        <v>46</v>
      </c>
      <c r="G17" s="34" t="s">
        <v>44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38" t="s">
        <v>0</v>
      </c>
      <c r="B18" s="38" t="s">
        <v>1</v>
      </c>
      <c r="C18" s="38" t="s">
        <v>2</v>
      </c>
      <c r="D18" s="38"/>
      <c r="E18" s="24" t="s">
        <v>25</v>
      </c>
      <c r="F18" s="24" t="s">
        <v>26</v>
      </c>
      <c r="G18" s="24" t="s">
        <v>27</v>
      </c>
      <c r="H18" s="51" t="s">
        <v>12</v>
      </c>
      <c r="I18" s="38" t="s">
        <v>8</v>
      </c>
      <c r="J18" s="38" t="s">
        <v>9</v>
      </c>
      <c r="K18" s="38" t="s">
        <v>10</v>
      </c>
      <c r="L18" s="38" t="s">
        <v>6</v>
      </c>
      <c r="M18" s="46" t="s">
        <v>7</v>
      </c>
    </row>
    <row r="19" spans="1:13" x14ac:dyDescent="0.25">
      <c r="A19" s="53"/>
      <c r="B19" s="53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2"/>
      <c r="I19" s="38"/>
      <c r="J19" s="38"/>
      <c r="K19" s="38"/>
      <c r="L19" s="38"/>
      <c r="M19" s="46"/>
    </row>
    <row r="20" spans="1:13" s="20" customFormat="1" ht="30" x14ac:dyDescent="0.25">
      <c r="A20" s="4">
        <v>1</v>
      </c>
      <c r="B20" s="54" t="s">
        <v>40</v>
      </c>
      <c r="C20" s="37" t="s">
        <v>28</v>
      </c>
      <c r="D20" s="17">
        <v>75</v>
      </c>
      <c r="E20" s="18">
        <v>4307</v>
      </c>
      <c r="F20" s="19">
        <v>4630</v>
      </c>
      <c r="G20" s="21">
        <v>4398.5</v>
      </c>
      <c r="H20" s="21">
        <f t="shared" ref="H20:H27" si="0">AVERAGE(E20:G20)</f>
        <v>4445.166666666667</v>
      </c>
      <c r="I20" s="23">
        <f t="shared" ref="I20:I27" si="1" xml:space="preserve"> COUNT(E20:G20)</f>
        <v>3</v>
      </c>
      <c r="J20" s="23">
        <f t="shared" ref="J20:J27" si="2">STDEV(E20:G20)</f>
        <v>166.47997877622802</v>
      </c>
      <c r="K20" s="23">
        <f t="shared" ref="K20:K27" si="3">J20/H20*100</f>
        <v>3.745190928939178</v>
      </c>
      <c r="L20" s="23" t="str">
        <f t="shared" ref="L20:L27" si="4">IF(K20&lt;33,"ОДНОРОДНЫЕ","НЕОДНОРОДНЫЕ")</f>
        <v>ОДНОРОДНЫЕ</v>
      </c>
      <c r="M20" s="21">
        <f t="shared" ref="M20:M28" si="5">D20*H20</f>
        <v>333387.5</v>
      </c>
    </row>
    <row r="21" spans="1:13" s="35" customFormat="1" ht="45" x14ac:dyDescent="0.25">
      <c r="A21" s="4">
        <v>2</v>
      </c>
      <c r="B21" s="54" t="s">
        <v>41</v>
      </c>
      <c r="C21" s="37" t="s">
        <v>28</v>
      </c>
      <c r="D21" s="17">
        <v>60</v>
      </c>
      <c r="E21" s="18">
        <v>4820</v>
      </c>
      <c r="F21" s="19">
        <v>5180</v>
      </c>
      <c r="G21" s="36">
        <v>4921</v>
      </c>
      <c r="H21" s="36">
        <f t="shared" ref="H21:H29" si="6">AVERAGE(E21:G21)</f>
        <v>4973.666666666667</v>
      </c>
      <c r="I21" s="37">
        <f t="shared" ref="I21:I29" si="7" xml:space="preserve"> COUNT(E21:G21)</f>
        <v>3</v>
      </c>
      <c r="J21" s="37">
        <f t="shared" ref="J21:J29" si="8">STDEV(E21:G21)</f>
        <v>185.6888077761644</v>
      </c>
      <c r="K21" s="37">
        <f t="shared" ref="K21:K29" si="9">J21/H21*100</f>
        <v>3.7334389339085394</v>
      </c>
      <c r="L21" s="37" t="str">
        <f t="shared" ref="L21:L29" si="10">IF(K21&lt;33,"ОДНОРОДНЫЕ","НЕОДНОРОДНЫЕ")</f>
        <v>ОДНОРОДНЫЕ</v>
      </c>
      <c r="M21" s="36">
        <f t="shared" ref="M21:M29" si="11">D21*H21</f>
        <v>298420</v>
      </c>
    </row>
    <row r="22" spans="1:13" s="35" customFormat="1" ht="45" x14ac:dyDescent="0.25">
      <c r="A22" s="4">
        <v>3</v>
      </c>
      <c r="B22" s="54" t="s">
        <v>42</v>
      </c>
      <c r="C22" s="37" t="s">
        <v>28</v>
      </c>
      <c r="D22" s="17">
        <v>8</v>
      </c>
      <c r="E22" s="18">
        <v>4951</v>
      </c>
      <c r="F22" s="19">
        <v>5322</v>
      </c>
      <c r="G22" s="36">
        <v>5055.8999999999996</v>
      </c>
      <c r="H22" s="36">
        <f t="shared" si="6"/>
        <v>5109.6333333333332</v>
      </c>
      <c r="I22" s="37">
        <f t="shared" si="7"/>
        <v>3</v>
      </c>
      <c r="J22" s="37">
        <f t="shared" si="8"/>
        <v>191.2477537994456</v>
      </c>
      <c r="K22" s="37">
        <f t="shared" si="9"/>
        <v>3.742886060958952</v>
      </c>
      <c r="L22" s="37" t="str">
        <f t="shared" si="10"/>
        <v>ОДНОРОДНЫЕ</v>
      </c>
      <c r="M22" s="36">
        <f t="shared" si="11"/>
        <v>40877.066666666666</v>
      </c>
    </row>
    <row r="23" spans="1:13" s="35" customFormat="1" ht="45" x14ac:dyDescent="0.25">
      <c r="A23" s="4">
        <v>4</v>
      </c>
      <c r="B23" s="54" t="s">
        <v>43</v>
      </c>
      <c r="C23" s="37" t="s">
        <v>28</v>
      </c>
      <c r="D23" s="17">
        <v>16</v>
      </c>
      <c r="E23" s="18">
        <v>4951</v>
      </c>
      <c r="F23" s="19">
        <v>5322</v>
      </c>
      <c r="G23" s="36">
        <v>5055.8999999999996</v>
      </c>
      <c r="H23" s="36">
        <f t="shared" si="6"/>
        <v>5109.6333333333332</v>
      </c>
      <c r="I23" s="37">
        <f t="shared" si="7"/>
        <v>3</v>
      </c>
      <c r="J23" s="37">
        <f t="shared" si="8"/>
        <v>191.2477537994456</v>
      </c>
      <c r="K23" s="37">
        <f t="shared" si="9"/>
        <v>3.742886060958952</v>
      </c>
      <c r="L23" s="37" t="str">
        <f t="shared" si="10"/>
        <v>ОДНОРОДНЫЕ</v>
      </c>
      <c r="M23" s="36">
        <f t="shared" si="11"/>
        <v>81754.133333333331</v>
      </c>
    </row>
    <row r="24" spans="1:13" s="35" customFormat="1" ht="45" x14ac:dyDescent="0.25">
      <c r="A24" s="4">
        <v>5</v>
      </c>
      <c r="B24" s="54" t="s">
        <v>31</v>
      </c>
      <c r="C24" s="37" t="s">
        <v>28</v>
      </c>
      <c r="D24" s="17">
        <v>15</v>
      </c>
      <c r="E24" s="18">
        <v>5310</v>
      </c>
      <c r="F24" s="19">
        <v>5708</v>
      </c>
      <c r="G24" s="36">
        <v>5422.6</v>
      </c>
      <c r="H24" s="36">
        <f t="shared" si="6"/>
        <v>5480.2</v>
      </c>
      <c r="I24" s="37">
        <f t="shared" si="7"/>
        <v>3</v>
      </c>
      <c r="J24" s="37">
        <f t="shared" si="8"/>
        <v>205.15681806852041</v>
      </c>
      <c r="K24" s="37">
        <f t="shared" si="9"/>
        <v>3.7436009282237945</v>
      </c>
      <c r="L24" s="37" t="str">
        <f t="shared" si="10"/>
        <v>ОДНОРОДНЫЕ</v>
      </c>
      <c r="M24" s="36">
        <f t="shared" si="11"/>
        <v>82203</v>
      </c>
    </row>
    <row r="25" spans="1:13" s="35" customFormat="1" x14ac:dyDescent="0.25">
      <c r="A25" s="4">
        <v>6</v>
      </c>
      <c r="B25" s="54" t="s">
        <v>32</v>
      </c>
      <c r="C25" s="37" t="s">
        <v>28</v>
      </c>
      <c r="D25" s="17">
        <v>10</v>
      </c>
      <c r="E25" s="18">
        <v>5025</v>
      </c>
      <c r="F25" s="19">
        <v>5400</v>
      </c>
      <c r="G25" s="36">
        <v>5130</v>
      </c>
      <c r="H25" s="36">
        <f t="shared" si="6"/>
        <v>5185</v>
      </c>
      <c r="I25" s="37">
        <f t="shared" si="7"/>
        <v>3</v>
      </c>
      <c r="J25" s="37">
        <f t="shared" si="8"/>
        <v>193.45542122153103</v>
      </c>
      <c r="K25" s="37">
        <f t="shared" si="9"/>
        <v>3.7310592328164129</v>
      </c>
      <c r="L25" s="37" t="str">
        <f t="shared" si="10"/>
        <v>ОДНОРОДНЫЕ</v>
      </c>
      <c r="M25" s="36">
        <f t="shared" si="11"/>
        <v>51850</v>
      </c>
    </row>
    <row r="26" spans="1:13" s="35" customFormat="1" x14ac:dyDescent="0.25">
      <c r="A26" s="4">
        <v>7</v>
      </c>
      <c r="B26" s="54" t="s">
        <v>33</v>
      </c>
      <c r="C26" s="37" t="s">
        <v>28</v>
      </c>
      <c r="D26" s="17">
        <v>10</v>
      </c>
      <c r="E26" s="18">
        <v>5452</v>
      </c>
      <c r="F26" s="19">
        <v>5860</v>
      </c>
      <c r="G26" s="36">
        <v>5567</v>
      </c>
      <c r="H26" s="36">
        <f t="shared" si="6"/>
        <v>5626.333333333333</v>
      </c>
      <c r="I26" s="37">
        <f t="shared" si="7"/>
        <v>3</v>
      </c>
      <c r="J26" s="37">
        <f t="shared" si="8"/>
        <v>210.37189292615432</v>
      </c>
      <c r="K26" s="37">
        <f t="shared" si="9"/>
        <v>3.7390584677911192</v>
      </c>
      <c r="L26" s="37" t="str">
        <f t="shared" si="10"/>
        <v>ОДНОРОДНЫЕ</v>
      </c>
      <c r="M26" s="36">
        <f t="shared" si="11"/>
        <v>56263.333333333328</v>
      </c>
    </row>
    <row r="27" spans="1:13" s="20" customFormat="1" x14ac:dyDescent="0.25">
      <c r="A27" s="4">
        <v>8</v>
      </c>
      <c r="B27" s="54" t="s">
        <v>34</v>
      </c>
      <c r="C27" s="37" t="s">
        <v>28</v>
      </c>
      <c r="D27" s="17">
        <v>5</v>
      </c>
      <c r="E27" s="18">
        <v>5293</v>
      </c>
      <c r="F27" s="19">
        <v>5690</v>
      </c>
      <c r="G27" s="21">
        <v>5405.5</v>
      </c>
      <c r="H27" s="36">
        <f t="shared" si="6"/>
        <v>5462.833333333333</v>
      </c>
      <c r="I27" s="37">
        <f t="shared" si="7"/>
        <v>3</v>
      </c>
      <c r="J27" s="37">
        <f t="shared" si="8"/>
        <v>204.61569669341924</v>
      </c>
      <c r="K27" s="37">
        <f t="shared" si="9"/>
        <v>3.7455965468484469</v>
      </c>
      <c r="L27" s="37" t="str">
        <f t="shared" si="10"/>
        <v>ОДНОРОДНЫЕ</v>
      </c>
      <c r="M27" s="36">
        <f t="shared" si="11"/>
        <v>27314.166666666664</v>
      </c>
    </row>
    <row r="28" spans="1:13" s="29" customFormat="1" x14ac:dyDescent="0.25">
      <c r="A28" s="4">
        <v>9</v>
      </c>
      <c r="B28" s="54" t="s">
        <v>35</v>
      </c>
      <c r="C28" s="37" t="s">
        <v>28</v>
      </c>
      <c r="D28" s="17">
        <v>6</v>
      </c>
      <c r="E28" s="18">
        <v>5451.3</v>
      </c>
      <c r="F28" s="19">
        <v>5860</v>
      </c>
      <c r="G28" s="30">
        <v>5567</v>
      </c>
      <c r="H28" s="36">
        <f t="shared" si="6"/>
        <v>5626.0999999999995</v>
      </c>
      <c r="I28" s="37">
        <f t="shared" si="7"/>
        <v>3</v>
      </c>
      <c r="J28" s="37">
        <f t="shared" si="8"/>
        <v>210.66212284129287</v>
      </c>
      <c r="K28" s="37">
        <f t="shared" si="9"/>
        <v>3.7443721732868749</v>
      </c>
      <c r="L28" s="37" t="str">
        <f t="shared" si="10"/>
        <v>ОДНОРОДНЫЕ</v>
      </c>
      <c r="M28" s="36">
        <f t="shared" si="11"/>
        <v>33756.6</v>
      </c>
    </row>
    <row r="29" spans="1:13" s="32" customFormat="1" x14ac:dyDescent="0.25">
      <c r="A29" s="4">
        <v>10</v>
      </c>
      <c r="B29" s="54" t="s">
        <v>36</v>
      </c>
      <c r="C29" s="37" t="s">
        <v>28</v>
      </c>
      <c r="D29" s="17">
        <v>8</v>
      </c>
      <c r="E29" s="18">
        <v>5451.3</v>
      </c>
      <c r="F29" s="19">
        <v>5860</v>
      </c>
      <c r="G29" s="33">
        <v>5567</v>
      </c>
      <c r="H29" s="36">
        <f t="shared" si="6"/>
        <v>5626.0999999999995</v>
      </c>
      <c r="I29" s="37">
        <f t="shared" si="7"/>
        <v>3</v>
      </c>
      <c r="J29" s="37">
        <f t="shared" si="8"/>
        <v>210.66212284129287</v>
      </c>
      <c r="K29" s="37">
        <f t="shared" si="9"/>
        <v>3.7443721732868749</v>
      </c>
      <c r="L29" s="37" t="str">
        <f t="shared" si="10"/>
        <v>ОДНОРОДНЫЕ</v>
      </c>
      <c r="M29" s="36">
        <f t="shared" si="11"/>
        <v>45008.799999999996</v>
      </c>
    </row>
    <row r="30" spans="1:13" s="32" customFormat="1" x14ac:dyDescent="0.25">
      <c r="A30" s="4">
        <v>11</v>
      </c>
      <c r="B30" s="54" t="s">
        <v>37</v>
      </c>
      <c r="C30" s="37" t="s">
        <v>28</v>
      </c>
      <c r="D30" s="17">
        <v>6</v>
      </c>
      <c r="E30" s="18">
        <v>4448.5</v>
      </c>
      <c r="F30" s="19">
        <v>4782</v>
      </c>
      <c r="G30" s="33">
        <v>4542.8999999999996</v>
      </c>
      <c r="H30" s="33">
        <f t="shared" ref="H29:H32" si="12">AVERAGE(E30:G30)</f>
        <v>4591.1333333333332</v>
      </c>
      <c r="I30" s="31">
        <f t="shared" ref="I29:I32" si="13" xml:space="preserve"> COUNT(E30:G30)</f>
        <v>3</v>
      </c>
      <c r="J30" s="31">
        <f t="shared" ref="J29:J32" si="14">STDEV(E30:G30)</f>
        <v>171.90230752765754</v>
      </c>
      <c r="K30" s="31">
        <f t="shared" ref="K29:K32" si="15">J30/H30*100</f>
        <v>3.7442238124426255</v>
      </c>
      <c r="L30" s="31" t="str">
        <f t="shared" ref="L29:L32" si="16">IF(K30&lt;33,"ОДНОРОДНЫЕ","НЕОДНОРОДНЫЕ")</f>
        <v>ОДНОРОДНЫЕ</v>
      </c>
      <c r="M30" s="33">
        <f t="shared" ref="M29:M32" si="17">D30*H30</f>
        <v>27546.799999999999</v>
      </c>
    </row>
    <row r="31" spans="1:13" s="32" customFormat="1" x14ac:dyDescent="0.25">
      <c r="A31" s="4">
        <v>12</v>
      </c>
      <c r="B31" s="54" t="s">
        <v>38</v>
      </c>
      <c r="C31" s="37" t="s">
        <v>28</v>
      </c>
      <c r="D31" s="17">
        <v>4</v>
      </c>
      <c r="E31" s="18">
        <v>5281</v>
      </c>
      <c r="F31" s="19">
        <v>5677</v>
      </c>
      <c r="G31" s="33">
        <v>5393</v>
      </c>
      <c r="H31" s="33">
        <f t="shared" si="12"/>
        <v>5450.333333333333</v>
      </c>
      <c r="I31" s="31">
        <f t="shared" si="13"/>
        <v>3</v>
      </c>
      <c r="J31" s="31">
        <f t="shared" si="14"/>
        <v>204.13067710007073</v>
      </c>
      <c r="K31" s="31">
        <f t="shared" si="15"/>
        <v>3.7452879414116089</v>
      </c>
      <c r="L31" s="31" t="str">
        <f t="shared" si="16"/>
        <v>ОДНОРОДНЫЕ</v>
      </c>
      <c r="M31" s="33">
        <f t="shared" si="17"/>
        <v>21801.333333333332</v>
      </c>
    </row>
    <row r="32" spans="1:13" s="29" customFormat="1" x14ac:dyDescent="0.25">
      <c r="A32" s="4">
        <v>13</v>
      </c>
      <c r="B32" s="54" t="s">
        <v>39</v>
      </c>
      <c r="C32" s="37" t="s">
        <v>28</v>
      </c>
      <c r="D32" s="17">
        <v>2</v>
      </c>
      <c r="E32" s="18">
        <v>10712</v>
      </c>
      <c r="F32" s="19">
        <v>11515</v>
      </c>
      <c r="G32" s="30">
        <v>10939</v>
      </c>
      <c r="H32" s="33">
        <f t="shared" si="12"/>
        <v>11055.333333333334</v>
      </c>
      <c r="I32" s="31">
        <f t="shared" si="13"/>
        <v>3</v>
      </c>
      <c r="J32" s="31">
        <f t="shared" si="14"/>
        <v>413.94725912045044</v>
      </c>
      <c r="K32" s="31">
        <f t="shared" si="15"/>
        <v>3.7443218276589016</v>
      </c>
      <c r="L32" s="31" t="str">
        <f t="shared" si="16"/>
        <v>ОДНОРОДНЫЕ</v>
      </c>
      <c r="M32" s="33">
        <f t="shared" si="17"/>
        <v>22110.666666666668</v>
      </c>
    </row>
    <row r="33" spans="1:15" x14ac:dyDescent="0.25">
      <c r="A33" s="4"/>
      <c r="B33" s="25"/>
      <c r="C33" s="26"/>
      <c r="D33" s="28"/>
      <c r="E33" s="27">
        <f>SUMPRODUCT($D$20:$D$32,E20:E32)</f>
        <v>1087491.2000000002</v>
      </c>
      <c r="F33" s="27">
        <f>SUMPRODUCT($D$20:$D$32,F20:F32)</f>
        <v>1168918</v>
      </c>
      <c r="G33" s="22">
        <f>SUMPRODUCT($D$20:$D$32,G20:G32)</f>
        <v>1110471</v>
      </c>
      <c r="H33" s="15"/>
      <c r="I33" s="12"/>
      <c r="J33" s="12"/>
      <c r="K33" s="12"/>
      <c r="L33" s="12"/>
      <c r="M33" s="3">
        <f>SUM(M20:M32)</f>
        <v>1122293.3999999999</v>
      </c>
    </row>
    <row r="35" spans="1:15" x14ac:dyDescent="0.25">
      <c r="A35" s="44" t="s">
        <v>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5" x14ac:dyDescent="0.25">
      <c r="A36" s="45" t="s">
        <v>19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5" ht="1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5" s="6" customFormat="1" ht="29.25" customHeight="1" x14ac:dyDescent="0.25">
      <c r="A38" s="40" t="s">
        <v>47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5"/>
      <c r="O38" s="5"/>
    </row>
    <row r="40" spans="1:15" x14ac:dyDescent="0.25">
      <c r="J40" s="9"/>
    </row>
    <row r="44" spans="1:15" x14ac:dyDescent="0.25">
      <c r="L44" s="9"/>
    </row>
  </sheetData>
  <mergeCells count="18">
    <mergeCell ref="A18:A19"/>
    <mergeCell ref="B18:B19"/>
    <mergeCell ref="C18:D18"/>
    <mergeCell ref="E3:M3"/>
    <mergeCell ref="A38:M38"/>
    <mergeCell ref="A37:M37"/>
    <mergeCell ref="J12:K12"/>
    <mergeCell ref="B14:L14"/>
    <mergeCell ref="A35:M35"/>
    <mergeCell ref="A36:M36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33">
    <cfRule type="containsText" dxfId="17" priority="58" operator="containsText" text="НЕ">
      <formula>NOT(ISERROR(SEARCH("НЕ",L33)))</formula>
    </cfRule>
    <cfRule type="containsText" dxfId="16" priority="59" operator="containsText" text="ОДНОРОДНЫЕ">
      <formula>NOT(ISERROR(SEARCH("ОДНОРОДНЫЕ",L33)))</formula>
    </cfRule>
    <cfRule type="containsText" dxfId="15" priority="60" operator="containsText" text="НЕОДНОРОДНЫЕ">
      <formula>NOT(ISERROR(SEARCH("НЕОДНОРОДНЫЕ",L33)))</formula>
    </cfRule>
  </conditionalFormatting>
  <conditionalFormatting sqref="L33">
    <cfRule type="containsText" dxfId="14" priority="55" operator="containsText" text="НЕОДНОРОДНЫЕ">
      <formula>NOT(ISERROR(SEARCH("НЕОДНОРОДНЫЕ",L33)))</formula>
    </cfRule>
    <cfRule type="containsText" dxfId="13" priority="56" operator="containsText" text="ОДНОРОДНЫЕ">
      <formula>NOT(ISERROR(SEARCH("ОДНОРОДНЫЕ",L33)))</formula>
    </cfRule>
    <cfRule type="containsText" dxfId="12" priority="57" operator="containsText" text="НЕОДНОРОДНЫЕ">
      <formula>NOT(ISERROR(SEARCH("НЕОДНОРОДНЫЕ",L33)))</formula>
    </cfRule>
  </conditionalFormatting>
  <conditionalFormatting sqref="L20:L32">
    <cfRule type="containsText" dxfId="11" priority="4" operator="containsText" text="НЕ">
      <formula>NOT(ISERROR(SEARCH("НЕ",L20)))</formula>
    </cfRule>
    <cfRule type="containsText" dxfId="10" priority="5" operator="containsText" text="ОДНОРОДНЫЕ">
      <formula>NOT(ISERROR(SEARCH("ОДНОРОДНЫЕ",L20)))</formula>
    </cfRule>
    <cfRule type="containsText" dxfId="9" priority="6" operator="containsText" text="НЕОДНОРОДНЫЕ">
      <formula>NOT(ISERROR(SEARCH("НЕОДНОРОДНЫЕ",L20)))</formula>
    </cfRule>
  </conditionalFormatting>
  <conditionalFormatting sqref="L20:L32">
    <cfRule type="containsText" dxfId="8" priority="1" operator="containsText" text="НЕОДНОРОДНЫЕ">
      <formula>NOT(ISERROR(SEARCH("НЕОДНОРОДНЫЕ",L20)))</formula>
    </cfRule>
    <cfRule type="containsText" dxfId="7" priority="2" operator="containsText" text="ОДНОРОДНЫЕ">
      <formula>NOT(ISERROR(SEARCH("ОДНОРОДНЫЕ",L20)))</formula>
    </cfRule>
    <cfRule type="containsText" dxfId="6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2024-02-27T04:42:24Z</dcterms:modified>
</cp:coreProperties>
</file>