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0" i="1" l="1"/>
  <c r="C17" i="1"/>
  <c r="F30" i="1"/>
  <c r="G30" i="1"/>
  <c r="E30" i="1"/>
  <c r="J21" i="1"/>
  <c r="I21" i="1"/>
  <c r="H21" i="1"/>
  <c r="M21" i="1" s="1"/>
  <c r="J20" i="1"/>
  <c r="I20" i="1"/>
  <c r="H20" i="1"/>
  <c r="M20" i="1" s="1"/>
  <c r="J23" i="1"/>
  <c r="I23" i="1"/>
  <c r="H23" i="1"/>
  <c r="M23" i="1" s="1"/>
  <c r="J22" i="1"/>
  <c r="I22" i="1"/>
  <c r="H22" i="1"/>
  <c r="M22" i="1" s="1"/>
  <c r="J25" i="1"/>
  <c r="I25" i="1"/>
  <c r="H25" i="1"/>
  <c r="M25" i="1" s="1"/>
  <c r="J24" i="1"/>
  <c r="I24" i="1"/>
  <c r="H24" i="1"/>
  <c r="M24" i="1" s="1"/>
  <c r="J27" i="1"/>
  <c r="I27" i="1"/>
  <c r="H27" i="1"/>
  <c r="M27" i="1" s="1"/>
  <c r="J26" i="1"/>
  <c r="I26" i="1"/>
  <c r="H26" i="1"/>
  <c r="M26" i="1" s="1"/>
  <c r="K26" i="1" l="1"/>
  <c r="L26" i="1" s="1"/>
  <c r="K25" i="1"/>
  <c r="L25" i="1" s="1"/>
  <c r="K24" i="1"/>
  <c r="L24" i="1" s="1"/>
  <c r="K27" i="1"/>
  <c r="L27" i="1" s="1"/>
  <c r="K23" i="1"/>
  <c r="L23" i="1" s="1"/>
  <c r="K22" i="1"/>
  <c r="L22" i="1" s="1"/>
  <c r="K20" i="1"/>
  <c r="L20" i="1" s="1"/>
  <c r="K21" i="1"/>
  <c r="L21" i="1" s="1"/>
  <c r="H29" i="1" l="1"/>
  <c r="H28" i="1"/>
  <c r="J29" i="1" l="1"/>
  <c r="I29" i="1"/>
  <c r="M29" i="1"/>
  <c r="J28" i="1"/>
  <c r="I28" i="1"/>
  <c r="M28" i="1"/>
  <c r="K28" i="1" l="1"/>
  <c r="L28" i="1" s="1"/>
  <c r="K29" i="1"/>
  <c r="L29" i="1" s="1"/>
</calcChain>
</file>

<file path=xl/sharedStrings.xml><?xml version="1.0" encoding="utf-8"?>
<sst xmlns="http://schemas.openxmlformats.org/spreadsheetml/2006/main" count="56" uniqueCount="46">
  <si>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</si>
  <si>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</si>
  <si>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</si>
  <si>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</si>
  <si>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</si>
  <si>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</si>
  <si>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</si>
  <si>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</si>
  <si>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</si>
  <si>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</si>
  <si>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</si>
  <si>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</si>
  <si>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</si>
  <si>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</si>
  <si>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</si>
  <si>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</si>
  <si>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</si>
  <si>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</si>
  <si>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</si>
  <si>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</si>
  <si>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</si>
  <si>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</si>
  <si>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</si>
  <si>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</si>
  <si>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</si>
  <si>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</si>
  <si>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</si>
  <si>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</si>
  <si>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Набор для ежедневной промывки</t>
  </si>
  <si>
    <t xml:space="preserve">Пакет с  растворами </t>
  </si>
  <si>
    <t>Раствор для заполнения внутренней камеры</t>
  </si>
  <si>
    <t>Раствор промывочный</t>
  </si>
  <si>
    <t>Электрод измерительный «К+»</t>
  </si>
  <si>
    <t xml:space="preserve">Электрод измерительный «Na+» </t>
  </si>
  <si>
    <t>Электрод измерительный Cl-</t>
  </si>
  <si>
    <t>Референсный электрод</t>
  </si>
  <si>
    <t>Набор расходных материалов</t>
  </si>
  <si>
    <t>набор</t>
  </si>
  <si>
    <t>упаковка</t>
  </si>
  <si>
    <t>штука</t>
  </si>
  <si>
    <t>Начальная (максимальная) цена договора устанавливается в размере 709 510,27 руб. (семьсот девять тысяч пятьсот десять рублей двадцать семь копеек)</t>
  </si>
  <si>
    <t>вх. № 1177 от 03.06.2024</t>
  </si>
  <si>
    <t>вх. № 1175 от 03.06.2024</t>
  </si>
  <si>
    <t>вх. № 1178 от 03.06.2024</t>
  </si>
  <si>
    <t>№ 122-24</t>
  </si>
  <si>
    <t>на поставку реагентов и расходных материалов для анализатора электролитов EasyLyte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</si>
</sst>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E3" sqref="E3:M3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7109375" style="14" bestFit="1" customWidth="1"/>
    <col min="15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52" t="s">
        <v>45</v>
      </c>
      <c r="F3" s="52"/>
      <c r="G3" s="52"/>
      <c r="H3" s="52"/>
      <c r="I3" s="52"/>
      <c r="J3" s="52"/>
      <c r="K3" s="52"/>
      <c r="L3" s="52"/>
      <c r="M3" s="52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44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5" ht="54.6" customHeight="1" x14ac:dyDescent="0.25">
      <c r="A17" s="44" t="s">
        <v>27</v>
      </c>
      <c r="B17" s="45"/>
      <c r="C17" s="46">
        <f>SUM(M20:M29)</f>
        <v>709510.26999999979</v>
      </c>
      <c r="D17" s="47"/>
      <c r="E17" s="27" t="s">
        <v>41</v>
      </c>
      <c r="F17" s="27" t="s">
        <v>42</v>
      </c>
      <c r="G17" s="27" t="s">
        <v>43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35" t="s">
        <v>0</v>
      </c>
      <c r="B18" s="35" t="s">
        <v>1</v>
      </c>
      <c r="C18" s="35" t="s">
        <v>2</v>
      </c>
      <c r="D18" s="35"/>
      <c r="E18" s="17" t="s">
        <v>24</v>
      </c>
      <c r="F18" s="17" t="s">
        <v>25</v>
      </c>
      <c r="G18" s="17" t="s">
        <v>26</v>
      </c>
      <c r="H18" s="48" t="s">
        <v>11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5" x14ac:dyDescent="0.25">
      <c r="A19" s="36"/>
      <c r="B19" s="36"/>
      <c r="C19" s="13" t="s">
        <v>3</v>
      </c>
      <c r="D19" s="13" t="s">
        <v>4</v>
      </c>
      <c r="E19" s="16" t="s">
        <v>5</v>
      </c>
      <c r="F19" s="25" t="s">
        <v>5</v>
      </c>
      <c r="G19" s="25" t="s">
        <v>5</v>
      </c>
      <c r="H19" s="49"/>
      <c r="I19" s="35"/>
      <c r="J19" s="35"/>
      <c r="K19" s="35"/>
      <c r="L19" s="35"/>
      <c r="M19" s="43"/>
    </row>
    <row r="20" spans="1:15" s="31" customFormat="1" x14ac:dyDescent="0.25">
      <c r="A20" s="4">
        <v>1</v>
      </c>
      <c r="B20" s="50" t="s">
        <v>28</v>
      </c>
      <c r="C20" s="34" t="s">
        <v>37</v>
      </c>
      <c r="D20" s="51">
        <v>5</v>
      </c>
      <c r="E20" s="28">
        <v>11500</v>
      </c>
      <c r="F20" s="17">
        <v>11610</v>
      </c>
      <c r="G20" s="17">
        <v>11545</v>
      </c>
      <c r="H20" s="32">
        <f>ROUNDDOWN(AVERAGE(E20:G20),2)</f>
        <v>11551.66</v>
      </c>
      <c r="I20" s="30">
        <f t="shared" ref="I20:I21" si="0" xml:space="preserve"> COUNT(E20:G20)</f>
        <v>3</v>
      </c>
      <c r="J20" s="30">
        <f t="shared" ref="J20:J21" si="1">STDEV(E20:G20)</f>
        <v>55.302200076790193</v>
      </c>
      <c r="K20" s="30">
        <f t="shared" ref="K20:K21" si="2">J20/H20*100</f>
        <v>0.47873812141969374</v>
      </c>
      <c r="L20" s="30" t="str">
        <f t="shared" ref="L20:L21" si="3">IF(K20&lt;33,"ОДНОРОДНЫЕ","НЕОДНОРОДНЫЕ")</f>
        <v>ОДНОРОДНЫЕ</v>
      </c>
      <c r="M20" s="32">
        <f t="shared" ref="M20:M21" si="4">D20*H20</f>
        <v>57758.3</v>
      </c>
      <c r="O20" s="9"/>
    </row>
    <row r="21" spans="1:15" s="31" customFormat="1" x14ac:dyDescent="0.25">
      <c r="A21" s="4">
        <v>2</v>
      </c>
      <c r="B21" s="50" t="s">
        <v>29</v>
      </c>
      <c r="C21" s="34" t="s">
        <v>37</v>
      </c>
      <c r="D21" s="51">
        <v>12</v>
      </c>
      <c r="E21" s="28">
        <v>37100</v>
      </c>
      <c r="F21" s="17">
        <v>37193</v>
      </c>
      <c r="G21" s="17">
        <v>37160</v>
      </c>
      <c r="H21" s="32">
        <f t="shared" ref="H21" si="5">ROUNDDOWN(AVERAGE(E21:G21),2)</f>
        <v>37151</v>
      </c>
      <c r="I21" s="30">
        <f t="shared" si="0"/>
        <v>3</v>
      </c>
      <c r="J21" s="30">
        <f t="shared" si="1"/>
        <v>47.148700936505136</v>
      </c>
      <c r="K21" s="30">
        <f t="shared" si="2"/>
        <v>0.12691098742027171</v>
      </c>
      <c r="L21" s="30" t="str">
        <f t="shared" si="3"/>
        <v>ОДНОРОДНЫЕ</v>
      </c>
      <c r="M21" s="32">
        <f t="shared" si="4"/>
        <v>445812</v>
      </c>
      <c r="O21" s="9"/>
    </row>
    <row r="22" spans="1:15" s="31" customFormat="1" x14ac:dyDescent="0.25">
      <c r="A22" s="4">
        <v>3</v>
      </c>
      <c r="B22" s="50" t="s">
        <v>30</v>
      </c>
      <c r="C22" s="34" t="s">
        <v>37</v>
      </c>
      <c r="D22" s="51">
        <v>5</v>
      </c>
      <c r="E22" s="28">
        <v>6000</v>
      </c>
      <c r="F22" s="17">
        <v>6180</v>
      </c>
      <c r="G22" s="17">
        <v>6115</v>
      </c>
      <c r="H22" s="32">
        <f>ROUNDDOWN(AVERAGE(E22:G22),2)</f>
        <v>6098.33</v>
      </c>
      <c r="I22" s="30">
        <f t="shared" ref="I22:I23" si="6" xml:space="preserve"> COUNT(E22:G22)</f>
        <v>3</v>
      </c>
      <c r="J22" s="30">
        <f t="shared" ref="J22:J23" si="7">STDEV(E22:G22)</f>
        <v>91.150059425835451</v>
      </c>
      <c r="K22" s="30">
        <f t="shared" ref="K22:K23" si="8">J22/H22*100</f>
        <v>1.4946724664922275</v>
      </c>
      <c r="L22" s="30" t="str">
        <f t="shared" ref="L22:L23" si="9">IF(K22&lt;33,"ОДНОРОДНЫЕ","НЕОДНОРОДНЫЕ")</f>
        <v>ОДНОРОДНЫЕ</v>
      </c>
      <c r="M22" s="32">
        <f t="shared" ref="M22:M23" si="10">D22*H22</f>
        <v>30491.65</v>
      </c>
      <c r="O22" s="9"/>
    </row>
    <row r="23" spans="1:15" s="31" customFormat="1" x14ac:dyDescent="0.25">
      <c r="A23" s="4">
        <v>4</v>
      </c>
      <c r="B23" s="50" t="s">
        <v>31</v>
      </c>
      <c r="C23" s="34" t="s">
        <v>38</v>
      </c>
      <c r="D23" s="51">
        <v>6</v>
      </c>
      <c r="E23" s="28">
        <v>4400</v>
      </c>
      <c r="F23" s="17">
        <v>4560</v>
      </c>
      <c r="G23" s="17">
        <v>4420</v>
      </c>
      <c r="H23" s="32">
        <f t="shared" ref="H23" si="11">ROUNDDOWN(AVERAGE(E23:G23),2)</f>
        <v>4460</v>
      </c>
      <c r="I23" s="30">
        <f t="shared" si="6"/>
        <v>3</v>
      </c>
      <c r="J23" s="30">
        <f t="shared" si="7"/>
        <v>87.177978870813476</v>
      </c>
      <c r="K23" s="30">
        <f t="shared" si="8"/>
        <v>1.9546632033814682</v>
      </c>
      <c r="L23" s="30" t="str">
        <f t="shared" si="9"/>
        <v>ОДНОРОДНЫЕ</v>
      </c>
      <c r="M23" s="32">
        <f t="shared" si="10"/>
        <v>26760</v>
      </c>
      <c r="O23" s="9"/>
    </row>
    <row r="24" spans="1:15" s="31" customFormat="1" x14ac:dyDescent="0.25">
      <c r="A24" s="4">
        <v>5</v>
      </c>
      <c r="B24" s="50" t="s">
        <v>32</v>
      </c>
      <c r="C24" s="34" t="s">
        <v>39</v>
      </c>
      <c r="D24" s="51">
        <v>1</v>
      </c>
      <c r="E24" s="28">
        <v>34150</v>
      </c>
      <c r="F24" s="17">
        <v>34900</v>
      </c>
      <c r="G24" s="17">
        <v>34240</v>
      </c>
      <c r="H24" s="32">
        <f>ROUNDDOWN(AVERAGE(E24:G24),2)</f>
        <v>34430</v>
      </c>
      <c r="I24" s="30">
        <f t="shared" ref="I24:I25" si="12" xml:space="preserve"> COUNT(E24:G24)</f>
        <v>3</v>
      </c>
      <c r="J24" s="30">
        <f t="shared" ref="J24:J25" si="13">STDEV(E24:G24)</f>
        <v>409.51190458886538</v>
      </c>
      <c r="K24" s="30">
        <f t="shared" ref="K24:K25" si="14">J24/H24*100</f>
        <v>1.189404311904924</v>
      </c>
      <c r="L24" s="30" t="str">
        <f t="shared" ref="L24:L25" si="15">IF(K24&lt;33,"ОДНОРОДНЫЕ","НЕОДНОРОДНЫЕ")</f>
        <v>ОДНОРОДНЫЕ</v>
      </c>
      <c r="M24" s="32">
        <f t="shared" ref="M24:M25" si="16">D24*H24</f>
        <v>34430</v>
      </c>
      <c r="O24" s="9"/>
    </row>
    <row r="25" spans="1:15" s="31" customFormat="1" x14ac:dyDescent="0.25">
      <c r="A25" s="4">
        <v>6</v>
      </c>
      <c r="B25" s="50" t="s">
        <v>33</v>
      </c>
      <c r="C25" s="34" t="s">
        <v>39</v>
      </c>
      <c r="D25" s="51">
        <v>1</v>
      </c>
      <c r="E25" s="28">
        <v>35000</v>
      </c>
      <c r="F25" s="17">
        <v>35205</v>
      </c>
      <c r="G25" s="17">
        <v>35120</v>
      </c>
      <c r="H25" s="32">
        <f t="shared" ref="H25" si="17">ROUNDDOWN(AVERAGE(E25:G25),2)</f>
        <v>35108.33</v>
      </c>
      <c r="I25" s="30">
        <f t="shared" si="12"/>
        <v>3</v>
      </c>
      <c r="J25" s="30">
        <f t="shared" si="13"/>
        <v>102.9967637032025</v>
      </c>
      <c r="K25" s="30">
        <f t="shared" si="14"/>
        <v>0.29336845045948495</v>
      </c>
      <c r="L25" s="30" t="str">
        <f t="shared" si="15"/>
        <v>ОДНОРОДНЫЕ</v>
      </c>
      <c r="M25" s="32">
        <f t="shared" si="16"/>
        <v>35108.33</v>
      </c>
      <c r="O25" s="9"/>
    </row>
    <row r="26" spans="1:15" s="31" customFormat="1" x14ac:dyDescent="0.25">
      <c r="A26" s="4">
        <v>7</v>
      </c>
      <c r="B26" s="50" t="s">
        <v>34</v>
      </c>
      <c r="C26" s="34" t="s">
        <v>39</v>
      </c>
      <c r="D26" s="51">
        <v>1</v>
      </c>
      <c r="E26" s="28">
        <v>35000</v>
      </c>
      <c r="F26" s="17">
        <v>35205</v>
      </c>
      <c r="G26" s="17">
        <v>35120</v>
      </c>
      <c r="H26" s="32">
        <f>ROUNDDOWN(AVERAGE(E26:G26),2)</f>
        <v>35108.33</v>
      </c>
      <c r="I26" s="30">
        <f t="shared" ref="I26:I27" si="18" xml:space="preserve"> COUNT(E26:G26)</f>
        <v>3</v>
      </c>
      <c r="J26" s="30">
        <f t="shared" ref="J26:J27" si="19">STDEV(E26:G26)</f>
        <v>102.9967637032025</v>
      </c>
      <c r="K26" s="30">
        <f t="shared" ref="K26:K27" si="20">J26/H26*100</f>
        <v>0.29336845045948495</v>
      </c>
      <c r="L26" s="30" t="str">
        <f t="shared" ref="L26:L27" si="21">IF(K26&lt;33,"ОДНОРОДНЫЕ","НЕОДНОРОДНЫЕ")</f>
        <v>ОДНОРОДНЫЕ</v>
      </c>
      <c r="M26" s="32">
        <f t="shared" ref="M26:M27" si="22">D26*H26</f>
        <v>35108.33</v>
      </c>
      <c r="O26" s="9"/>
    </row>
    <row r="27" spans="1:15" s="31" customFormat="1" x14ac:dyDescent="0.25">
      <c r="A27" s="4">
        <v>8</v>
      </c>
      <c r="B27" s="50" t="s">
        <v>35</v>
      </c>
      <c r="C27" s="34" t="s">
        <v>39</v>
      </c>
      <c r="D27" s="51">
        <v>1</v>
      </c>
      <c r="E27" s="28">
        <v>25000</v>
      </c>
      <c r="F27" s="17">
        <v>25260</v>
      </c>
      <c r="G27" s="17">
        <v>25050</v>
      </c>
      <c r="H27" s="32">
        <f t="shared" ref="H27" si="23">ROUNDDOWN(AVERAGE(E27:G27),2)</f>
        <v>25103.33</v>
      </c>
      <c r="I27" s="30">
        <f t="shared" si="18"/>
        <v>3</v>
      </c>
      <c r="J27" s="30">
        <f t="shared" si="19"/>
        <v>137.96134724383251</v>
      </c>
      <c r="K27" s="30">
        <f t="shared" si="20"/>
        <v>0.54957389017246916</v>
      </c>
      <c r="L27" s="30" t="str">
        <f t="shared" si="21"/>
        <v>ОДНОРОДНЫЕ</v>
      </c>
      <c r="M27" s="32">
        <f t="shared" si="22"/>
        <v>25103.33</v>
      </c>
      <c r="O27" s="9"/>
    </row>
    <row r="28" spans="1:15" s="22" customFormat="1" x14ac:dyDescent="0.25">
      <c r="A28" s="4">
        <v>9</v>
      </c>
      <c r="B28" s="50" t="s">
        <v>36</v>
      </c>
      <c r="C28" s="34" t="s">
        <v>37</v>
      </c>
      <c r="D28" s="51">
        <v>1</v>
      </c>
      <c r="E28" s="28">
        <v>7000</v>
      </c>
      <c r="F28" s="17">
        <v>7240</v>
      </c>
      <c r="G28" s="17">
        <v>7120</v>
      </c>
      <c r="H28" s="24">
        <f>ROUNDDOWN(AVERAGE(E28:G28),2)</f>
        <v>7120</v>
      </c>
      <c r="I28" s="21">
        <f t="shared" ref="I28:I29" si="24" xml:space="preserve"> COUNT(E28:G28)</f>
        <v>3</v>
      </c>
      <c r="J28" s="21">
        <f t="shared" ref="J28:J29" si="25">STDEV(E28:G28)</f>
        <v>120</v>
      </c>
      <c r="K28" s="21">
        <f t="shared" ref="K28:K29" si="26">J28/H28*100</f>
        <v>1.6853932584269662</v>
      </c>
      <c r="L28" s="21" t="str">
        <f t="shared" ref="L28:L29" si="27">IF(K28&lt;33,"ОДНОРОДНЫЕ","НЕОДНОРОДНЫЕ")</f>
        <v>ОДНОРОДНЫЕ</v>
      </c>
      <c r="M28" s="23">
        <f t="shared" ref="M28:M29" si="28">D28*H28</f>
        <v>7120</v>
      </c>
      <c r="O28" s="9"/>
    </row>
    <row r="29" spans="1:15" s="22" customFormat="1" x14ac:dyDescent="0.25">
      <c r="A29" s="4">
        <v>10</v>
      </c>
      <c r="B29" s="50" t="s">
        <v>36</v>
      </c>
      <c r="C29" s="34" t="s">
        <v>39</v>
      </c>
      <c r="D29" s="51">
        <v>1</v>
      </c>
      <c r="E29" s="28">
        <v>11700</v>
      </c>
      <c r="F29" s="17">
        <v>11935</v>
      </c>
      <c r="G29" s="17">
        <v>11820</v>
      </c>
      <c r="H29" s="24">
        <f t="shared" ref="H29" si="29">ROUNDDOWN(AVERAGE(E29:G29),2)</f>
        <v>11818.33</v>
      </c>
      <c r="I29" s="21">
        <f t="shared" si="24"/>
        <v>3</v>
      </c>
      <c r="J29" s="21">
        <f t="shared" si="25"/>
        <v>117.50886491381547</v>
      </c>
      <c r="K29" s="21">
        <f t="shared" si="26"/>
        <v>0.99429331313151248</v>
      </c>
      <c r="L29" s="21" t="str">
        <f t="shared" si="27"/>
        <v>ОДНОРОДНЫЕ</v>
      </c>
      <c r="M29" s="23">
        <f t="shared" si="28"/>
        <v>11818.33</v>
      </c>
      <c r="O29" s="9"/>
    </row>
    <row r="30" spans="1:15" x14ac:dyDescent="0.25">
      <c r="A30" s="4"/>
      <c r="B30" s="18"/>
      <c r="C30" s="19"/>
      <c r="D30" s="20"/>
      <c r="E30" s="26">
        <f>SUMPRODUCT($D$20:$D$29,E20:E29)</f>
        <v>706950</v>
      </c>
      <c r="F30" s="33">
        <f t="shared" ref="F30:G30" si="30">SUMPRODUCT($D$20:$D$29,F20:F29)</f>
        <v>712371</v>
      </c>
      <c r="G30" s="33">
        <f t="shared" si="30"/>
        <v>709210</v>
      </c>
      <c r="H30" s="15"/>
      <c r="I30" s="12"/>
      <c r="J30" s="12"/>
      <c r="K30" s="12"/>
      <c r="L30" s="12"/>
      <c r="M30" s="3">
        <f>SUM(M20:M29)</f>
        <v>709510.26999999979</v>
      </c>
    </row>
    <row r="32" spans="1:15" x14ac:dyDescent="0.25">
      <c r="A32" s="41" t="s">
        <v>19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O32" s="9"/>
    </row>
    <row r="33" spans="1:15" x14ac:dyDescent="0.25">
      <c r="A33" s="42" t="s">
        <v>18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5" ht="1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5" s="6" customFormat="1" x14ac:dyDescent="0.25">
      <c r="A35" s="37" t="s">
        <v>40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5"/>
      <c r="O35" s="5"/>
    </row>
    <row r="37" spans="1:15" x14ac:dyDescent="0.25">
      <c r="J37" s="9"/>
      <c r="L37" s="29"/>
    </row>
    <row r="40" spans="1:15" x14ac:dyDescent="0.25">
      <c r="K40" s="9"/>
    </row>
    <row r="41" spans="1:15" x14ac:dyDescent="0.25">
      <c r="L41" s="9"/>
    </row>
  </sheetData>
  <mergeCells count="18">
    <mergeCell ref="L18:L19"/>
    <mergeCell ref="A18:A19"/>
    <mergeCell ref="B18:B19"/>
    <mergeCell ref="C18:D18"/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</mergeCells>
  <conditionalFormatting sqref="L30">
    <cfRule type="containsText" dxfId="35" priority="112" operator="containsText" text="НЕ">
      <formula>NOT(ISERROR(SEARCH("НЕ",L30)))</formula>
    </cfRule>
    <cfRule type="containsText" dxfId="34" priority="113" operator="containsText" text="ОДНОРОДНЫЕ">
      <formula>NOT(ISERROR(SEARCH("ОДНОРОДНЫЕ",L30)))</formula>
    </cfRule>
    <cfRule type="containsText" dxfId="33" priority="114" operator="containsText" text="НЕОДНОРОДНЫЕ">
      <formula>NOT(ISERROR(SEARCH("НЕОДНОРОДНЫЕ",L30)))</formula>
    </cfRule>
  </conditionalFormatting>
  <conditionalFormatting sqref="L30">
    <cfRule type="containsText" dxfId="32" priority="109" operator="containsText" text="НЕОДНОРОДНЫЕ">
      <formula>NOT(ISERROR(SEARCH("НЕОДНОРОДНЫЕ",L30)))</formula>
    </cfRule>
    <cfRule type="containsText" dxfId="31" priority="110" operator="containsText" text="ОДНОРОДНЫЕ">
      <formula>NOT(ISERROR(SEARCH("ОДНОРОДНЫЕ",L30)))</formula>
    </cfRule>
    <cfRule type="containsText" dxfId="30" priority="111" operator="containsText" text="НЕОДНОРОДНЫЕ">
      <formula>NOT(ISERROR(SEARCH("НЕОДНОРОДНЫЕ",L30)))</formula>
    </cfRule>
  </conditionalFormatting>
  <conditionalFormatting sqref="L28:L29">
    <cfRule type="containsText" dxfId="29" priority="34" operator="containsText" text="НЕ">
      <formula>NOT(ISERROR(SEARCH("НЕ",L28)))</formula>
    </cfRule>
    <cfRule type="containsText" dxfId="28" priority="35" operator="containsText" text="ОДНОРОДНЫЕ">
      <formula>NOT(ISERROR(SEARCH("ОДНОРОДНЫЕ",L28)))</formula>
    </cfRule>
    <cfRule type="containsText" dxfId="27" priority="36" operator="containsText" text="НЕОДНОРОДНЫЕ">
      <formula>NOT(ISERROR(SEARCH("НЕОДНОРОДНЫЕ",L28)))</formula>
    </cfRule>
  </conditionalFormatting>
  <conditionalFormatting sqref="L28:L29">
    <cfRule type="containsText" dxfId="26" priority="31" operator="containsText" text="НЕОДНОРОДНЫЕ">
      <formula>NOT(ISERROR(SEARCH("НЕОДНОРОДНЫЕ",L28)))</formula>
    </cfRule>
    <cfRule type="containsText" dxfId="25" priority="32" operator="containsText" text="ОДНОРОДНЫЕ">
      <formula>NOT(ISERROR(SEARCH("ОДНОРОДНЫЕ",L28)))</formula>
    </cfRule>
    <cfRule type="containsText" dxfId="24" priority="33" operator="containsText" text="НЕОДНОРОДНЫЕ">
      <formula>NOT(ISERROR(SEARCH("НЕОДНОРОДНЫЕ",L28)))</formula>
    </cfRule>
  </conditionalFormatting>
  <conditionalFormatting sqref="L26:L27">
    <cfRule type="containsText" dxfId="23" priority="22" operator="containsText" text="НЕ">
      <formula>NOT(ISERROR(SEARCH("НЕ",L26)))</formula>
    </cfRule>
    <cfRule type="containsText" dxfId="22" priority="23" operator="containsText" text="ОДНОРОДНЫЕ">
      <formula>NOT(ISERROR(SEARCH("ОДНОРОДНЫЕ",L26)))</formula>
    </cfRule>
    <cfRule type="containsText" dxfId="21" priority="24" operator="containsText" text="НЕОДНОРОДНЫЕ">
      <formula>NOT(ISERROR(SEARCH("НЕОДНОРОДНЫЕ",L26)))</formula>
    </cfRule>
  </conditionalFormatting>
  <conditionalFormatting sqref="L26:L27">
    <cfRule type="containsText" dxfId="20" priority="19" operator="containsText" text="НЕОДНОРОДНЫЕ">
      <formula>NOT(ISERROR(SEARCH("НЕОДНОРОДНЫЕ",L26)))</formula>
    </cfRule>
    <cfRule type="containsText" dxfId="19" priority="20" operator="containsText" text="ОДНОРОДНЫЕ">
      <formula>NOT(ISERROR(SEARCH("ОДНОРОДНЫЕ",L26)))</formula>
    </cfRule>
    <cfRule type="containsText" dxfId="18" priority="21" operator="containsText" text="НЕОДНОРОДНЫЕ">
      <formula>NOT(ISERROR(SEARCH("НЕОДНОРОДНЫЕ",L26)))</formula>
    </cfRule>
  </conditionalFormatting>
  <conditionalFormatting sqref="L24:L25">
    <cfRule type="containsText" dxfId="17" priority="16" operator="containsText" text="НЕ">
      <formula>NOT(ISERROR(SEARCH("НЕ",L24)))</formula>
    </cfRule>
    <cfRule type="containsText" dxfId="16" priority="17" operator="containsText" text="ОДНОРОДНЫЕ">
      <formula>NOT(ISERROR(SEARCH("ОДНОРОДНЫЕ",L24)))</formula>
    </cfRule>
    <cfRule type="containsText" dxfId="15" priority="18" operator="containsText" text="НЕОДНОРОДНЫЕ">
      <formula>NOT(ISERROR(SEARCH("НЕОДНОРОДНЫЕ",L24)))</formula>
    </cfRule>
  </conditionalFormatting>
  <conditionalFormatting sqref="L24:L25">
    <cfRule type="containsText" dxfId="14" priority="13" operator="containsText" text="НЕОДНОРОДНЫЕ">
      <formula>NOT(ISERROR(SEARCH("НЕОДНОРОДНЫЕ",L24)))</formula>
    </cfRule>
    <cfRule type="containsText" dxfId="13" priority="14" operator="containsText" text="ОДНОРОДНЫЕ">
      <formula>NOT(ISERROR(SEARCH("ОДНОРОДНЫЕ",L24)))</formula>
    </cfRule>
    <cfRule type="containsText" dxfId="12" priority="15" operator="containsText" text="НЕОДНОРОДНЫЕ">
      <formula>NOT(ISERROR(SEARCH("НЕОДНОРОДНЫЕ",L24)))</formula>
    </cfRule>
  </conditionalFormatting>
  <conditionalFormatting sqref="L22:L23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:L23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0:L21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1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2024-06-03T12:21:01Z</dcterms:modified>
</cp:coreProperties>
</file>