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0" yWindow="0" windowWidth="23040" windowHeight="940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L26" i="1" l="1"/>
  <c r="K26" i="1"/>
  <c r="J26" i="1"/>
  <c r="O26" i="1" s="1"/>
  <c r="L25" i="1"/>
  <c r="K25" i="1"/>
  <c r="J25" i="1"/>
  <c r="O25" i="1" s="1"/>
  <c r="L24" i="1"/>
  <c r="K24" i="1"/>
  <c r="J24" i="1"/>
  <c r="O24" i="1" s="1"/>
  <c r="L23" i="1"/>
  <c r="K23" i="1"/>
  <c r="J23" i="1"/>
  <c r="O23" i="1" s="1"/>
  <c r="M25" i="1" l="1"/>
  <c r="N25" i="1" s="1"/>
  <c r="M26" i="1"/>
  <c r="N26" i="1" s="1"/>
  <c r="M23" i="1"/>
  <c r="N23" i="1" s="1"/>
  <c r="M24" i="1"/>
  <c r="N24" i="1" s="1"/>
  <c r="F31" i="1" l="1"/>
  <c r="E31" i="1"/>
  <c r="G31" i="1" l="1"/>
  <c r="J18" i="1"/>
  <c r="O18" i="1" s="1"/>
  <c r="J19" i="1"/>
  <c r="O19" i="1" s="1"/>
  <c r="J20" i="1"/>
  <c r="O20" i="1" s="1"/>
  <c r="J21" i="1"/>
  <c r="O21" i="1" s="1"/>
  <c r="J22" i="1"/>
  <c r="O22" i="1" s="1"/>
  <c r="J27" i="1"/>
  <c r="O27" i="1" s="1"/>
  <c r="J28" i="1"/>
  <c r="O28" i="1" s="1"/>
  <c r="J29" i="1"/>
  <c r="O29" i="1" s="1"/>
  <c r="J30" i="1"/>
  <c r="O30" i="1" s="1"/>
  <c r="H31" i="1"/>
  <c r="I31" i="1"/>
  <c r="L30" i="1"/>
  <c r="K30" i="1"/>
  <c r="L29" i="1"/>
  <c r="K29" i="1"/>
  <c r="L28" i="1"/>
  <c r="K28" i="1"/>
  <c r="L27" i="1"/>
  <c r="K27" i="1"/>
  <c r="L22" i="1"/>
  <c r="K22" i="1"/>
  <c r="L21" i="1"/>
  <c r="K21" i="1"/>
  <c r="L20" i="1"/>
  <c r="K20" i="1"/>
  <c r="L19" i="1"/>
  <c r="K19" i="1"/>
  <c r="L18" i="1"/>
  <c r="K18" i="1"/>
  <c r="L17" i="1"/>
  <c r="K17" i="1"/>
  <c r="J17" i="1"/>
  <c r="O17" i="1" s="1"/>
  <c r="C14" i="1" l="1"/>
  <c r="M28" i="1"/>
  <c r="N28" i="1" s="1"/>
  <c r="M30" i="1"/>
  <c r="N30" i="1" s="1"/>
  <c r="M22" i="1"/>
  <c r="N22" i="1" s="1"/>
  <c r="M20" i="1"/>
  <c r="N20" i="1" s="1"/>
  <c r="M18" i="1"/>
  <c r="N18" i="1" s="1"/>
  <c r="M17" i="1"/>
  <c r="N17" i="1" s="1"/>
  <c r="M21" i="1"/>
  <c r="N21" i="1" s="1"/>
  <c r="M29" i="1"/>
  <c r="N29" i="1" s="1"/>
  <c r="M19" i="1"/>
  <c r="N19" i="1" s="1"/>
  <c r="M27" i="1"/>
  <c r="N27" i="1" s="1"/>
</calcChain>
</file>

<file path=xl/sharedStrings.xml><?xml version="1.0" encoding="utf-8"?>
<sst xmlns="http://schemas.openxmlformats.org/spreadsheetml/2006/main" count="67" uniqueCount="50">
  <si>
    <t>№ п/п</t>
  </si>
  <si>
    <t>Наименование товара, работ, услуг</t>
  </si>
  <si>
    <t>Объем</t>
  </si>
  <si>
    <t>Ед.изм.</t>
  </si>
  <si>
    <t>Кол-во</t>
  </si>
  <si>
    <t>Цена за ед.изм.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</si>
  <si>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</si>
  <si>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</si>
  <si>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</si>
  <si>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</si>
  <si>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</si>
  <si>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</si>
  <si>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</si>
  <si>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</si>
  <si>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</si>
  <si>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</si>
  <si>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</si>
  <si>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</si>
  <si>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</si>
  <si>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>Источник №4</t>
  </si>
  <si>
    <t>Источник №5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</si>
  <si>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</si>
  <si>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ИТОГО: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</si>
  <si>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</si>
  <si>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</si>
  <si>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</si>
  <si>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Источник № 1</t>
  </si>
  <si>
    <t>Источник № 2</t>
  </si>
  <si>
    <t>Источник № 3</t>
  </si>
  <si>
    <t xml:space="preserve">на отпуск лекарственных препаратов по льготным рецептам женщинам в период беременности </t>
  </si>
  <si>
    <t>путем запроса котировок в электронной форме</t>
  </si>
  <si>
    <t xml:space="preserve">Железа протеин сукцинилат (Ферлатум)  </t>
  </si>
  <si>
    <t xml:space="preserve">Прогестерон (Ипрожин)  </t>
  </si>
  <si>
    <t xml:space="preserve">Прогестерон (Ипрожин)   </t>
  </si>
  <si>
    <t xml:space="preserve">Клотримазол (Клотримазол) </t>
  </si>
  <si>
    <t xml:space="preserve">Амоксициллин+Клавулановая кислота (Экоклав) </t>
  </si>
  <si>
    <t xml:space="preserve">Метилдопа (Допегит) </t>
  </si>
  <si>
    <t xml:space="preserve">Хлоргексидин (Гексикон) </t>
  </si>
  <si>
    <t xml:space="preserve">Эноксапарин натрия (Эниксум) </t>
  </si>
  <si>
    <t xml:space="preserve">Нифедипин (Нифекард  XL) </t>
  </si>
  <si>
    <t>Железа фуромат+Фолиевая кислота (Ферретаб комп)</t>
  </si>
  <si>
    <t>Железа [III] гидроксид полимальтозат (Феррум Лек)</t>
  </si>
  <si>
    <t>Железа [III] гидроксид полимальтозат (МальтоферФол)</t>
  </si>
  <si>
    <t>Эноксапарин натрия (Клексан)</t>
  </si>
  <si>
    <t>Надропарин кальция (Фраксипарин)</t>
  </si>
  <si>
    <t>уп.</t>
  </si>
  <si>
    <t>№ 121-24</t>
  </si>
  <si>
    <t>КП вх.1180 от 03.06.2024</t>
  </si>
  <si>
    <t>КП вх.1179 от 03.06.2024</t>
  </si>
  <si>
    <t>КП вх.1181 от 03.06.2024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</si>
</sst>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0" fontId="2" fillId="0" borderId="0" xfId="0" applyFont="1" applyFill="1" applyAlignment="1">
      <alignment horizontal="right" vertical="center"/>
    </xf>
    <xf numFmtId="0" fontId="3" fillId="0" borderId="0" xfId="0" applyFont="1" applyAlignment="1">
      <alignment horizontal="right" indent="15"/>
    </xf>
    <xf numFmtId="0" fontId="3" fillId="0" borderId="0" xfId="0" applyFont="1" applyAlignment="1">
      <alignment horizontal="right"/>
    </xf>
    <xf numFmtId="164" fontId="1" fillId="2" borderId="1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1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1" fillId="0" borderId="5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horizontal="center" vertical="center" wrapText="1"/>
    </xf>
    <xf numFmtId="164" fontId="1" fillId="0" borderId="5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1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5"/>
  <sheetViews>
    <sheetView tabSelected="1" zoomScale="85" zoomScaleNormal="85" zoomScalePageLayoutView="70" workbookViewId="0">
      <selection activeCell="G31" sqref="G31"/>
    </sheetView>
  </sheetViews>
  <sheetFormatPr defaultRowHeight="15" x14ac:dyDescent="0.25"/>
  <cols>
    <col min="1" max="1" width="9.140625" style="2"/>
    <col min="2" max="2" width="27.28515625" style="2" customWidth="1"/>
    <col min="3" max="4" width="9.140625" style="2"/>
    <col min="5" max="5" width="17.5703125" style="3" customWidth="1"/>
    <col min="6" max="6" width="18.7109375" style="3" customWidth="1"/>
    <col min="7" max="7" width="16.85546875" style="3" customWidth="1"/>
    <col min="8" max="8" width="14.7109375" style="3" hidden="1" customWidth="1"/>
    <col min="9" max="9" width="14.42578125" style="3" hidden="1" customWidth="1"/>
    <col min="10" max="10" width="13.7109375" style="3" customWidth="1"/>
    <col min="11" max="11" width="8.5703125" style="2" customWidth="1"/>
    <col min="12" max="12" width="12.5703125" style="2" customWidth="1"/>
    <col min="13" max="13" width="10.28515625" style="2" customWidth="1"/>
    <col min="14" max="14" width="20.5703125" style="2" customWidth="1"/>
    <col min="15" max="15" width="13.28515625" style="3" customWidth="1"/>
    <col min="16" max="16384" width="9.140625" style="1"/>
  </cols>
  <sheetData>
    <row r="1" spans="1:15" x14ac:dyDescent="0.25">
      <c r="O1" s="7" t="s">
        <v>24</v>
      </c>
    </row>
    <row r="2" spans="1:15" x14ac:dyDescent="0.25">
      <c r="O2" s="7" t="s">
        <v>25</v>
      </c>
    </row>
    <row r="3" spans="1:15" x14ac:dyDescent="0.25">
      <c r="O3" s="7" t="s">
        <v>29</v>
      </c>
    </row>
    <row r="4" spans="1:15" x14ac:dyDescent="0.25">
      <c r="O4" s="7" t="s">
        <v>30</v>
      </c>
    </row>
    <row r="5" spans="1:15" x14ac:dyDescent="0.25">
      <c r="O5" s="8" t="s">
        <v>46</v>
      </c>
    </row>
    <row r="6" spans="1:15" x14ac:dyDescent="0.25">
      <c r="O6" s="9" t="s">
        <v>13</v>
      </c>
    </row>
    <row r="7" spans="1:15" x14ac:dyDescent="0.25">
      <c r="O7" s="10" t="s">
        <v>18</v>
      </c>
    </row>
    <row r="8" spans="1:15" x14ac:dyDescent="0.25">
      <c r="O8" s="10" t="s">
        <v>14</v>
      </c>
    </row>
    <row r="10" spans="1:15" x14ac:dyDescent="0.25">
      <c r="L10" s="27" t="s">
        <v>17</v>
      </c>
      <c r="M10" s="27"/>
      <c r="O10" s="3" t="s">
        <v>15</v>
      </c>
    </row>
    <row r="12" spans="1:15" x14ac:dyDescent="0.25">
      <c r="B12" s="27" t="s">
        <v>16</v>
      </c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</row>
    <row r="14" spans="1:15" s="2" customFormat="1" ht="30" x14ac:dyDescent="0.25">
      <c r="A14" s="30" t="s">
        <v>11</v>
      </c>
      <c r="B14" s="31"/>
      <c r="C14" s="32">
        <f>SUMIF(O17:O30,"&gt;0")</f>
        <v>18889.333333333332</v>
      </c>
      <c r="D14" s="31"/>
      <c r="E14" s="23" t="s">
        <v>48</v>
      </c>
      <c r="F14" s="23" t="s">
        <v>47</v>
      </c>
      <c r="G14" s="23" t="s">
        <v>49</v>
      </c>
      <c r="H14" s="11"/>
      <c r="I14" s="4"/>
      <c r="J14" s="4"/>
      <c r="K14" s="5"/>
      <c r="L14" s="5"/>
      <c r="M14" s="5"/>
      <c r="N14" s="5"/>
      <c r="O14" s="4"/>
    </row>
    <row r="15" spans="1:15" s="2" customFormat="1" x14ac:dyDescent="0.25">
      <c r="A15" s="25" t="s">
        <v>0</v>
      </c>
      <c r="B15" s="25" t="s">
        <v>1</v>
      </c>
      <c r="C15" s="25" t="s">
        <v>2</v>
      </c>
      <c r="D15" s="25"/>
      <c r="E15" s="4" t="s">
        <v>26</v>
      </c>
      <c r="F15" s="4" t="s">
        <v>27</v>
      </c>
      <c r="G15" s="4" t="s">
        <v>28</v>
      </c>
      <c r="H15" s="4" t="s">
        <v>19</v>
      </c>
      <c r="I15" s="4" t="s">
        <v>20</v>
      </c>
      <c r="J15" s="33" t="s">
        <v>12</v>
      </c>
      <c r="K15" s="25" t="s">
        <v>8</v>
      </c>
      <c r="L15" s="25" t="s">
        <v>9</v>
      </c>
      <c r="M15" s="25" t="s">
        <v>10</v>
      </c>
      <c r="N15" s="25" t="s">
        <v>6</v>
      </c>
      <c r="O15" s="29" t="s">
        <v>7</v>
      </c>
    </row>
    <row r="16" spans="1:15" s="2" customFormat="1" ht="30" x14ac:dyDescent="0.25">
      <c r="A16" s="25"/>
      <c r="B16" s="26"/>
      <c r="C16" s="12" t="s">
        <v>3</v>
      </c>
      <c r="D16" s="12" t="s">
        <v>4</v>
      </c>
      <c r="E16" s="21" t="s">
        <v>5</v>
      </c>
      <c r="F16" s="4" t="s">
        <v>5</v>
      </c>
      <c r="G16" s="4" t="s">
        <v>5</v>
      </c>
      <c r="H16" s="4" t="s">
        <v>5</v>
      </c>
      <c r="I16" s="4" t="s">
        <v>5</v>
      </c>
      <c r="J16" s="34"/>
      <c r="K16" s="25"/>
      <c r="L16" s="25"/>
      <c r="M16" s="25"/>
      <c r="N16" s="25"/>
      <c r="O16" s="29"/>
    </row>
    <row r="17" spans="1:15" s="2" customFormat="1" ht="30" x14ac:dyDescent="0.25">
      <c r="A17" s="13">
        <v>1</v>
      </c>
      <c r="B17" s="22" t="s">
        <v>31</v>
      </c>
      <c r="C17" s="6" t="s">
        <v>45</v>
      </c>
      <c r="D17" s="6">
        <v>1</v>
      </c>
      <c r="E17" s="23">
        <v>2650</v>
      </c>
      <c r="F17" s="23">
        <v>2600</v>
      </c>
      <c r="G17" s="4">
        <v>2550</v>
      </c>
      <c r="H17" s="4"/>
      <c r="I17" s="4"/>
      <c r="J17" s="4">
        <f t="shared" ref="J17:J30" si="0">AVERAGE(E17:I17)</f>
        <v>2600</v>
      </c>
      <c r="K17" s="5">
        <f t="shared" ref="K17:K30" si="1">COUNT(E17:I17)</f>
        <v>3</v>
      </c>
      <c r="L17" s="5">
        <f t="shared" ref="L17:L30" si="2">STDEV(E17:I17)</f>
        <v>50</v>
      </c>
      <c r="M17" s="5">
        <f t="shared" ref="M17:M30" si="3">L17/J17*100</f>
        <v>1.9230769230769231</v>
      </c>
      <c r="N17" s="5" t="str">
        <f>IF(M17&lt;33,"ОДНОРОДНЫЕ","НЕОДНОРОДНЫЕ")</f>
        <v>ОДНОРОДНЫЕ</v>
      </c>
      <c r="O17" s="4">
        <f t="shared" ref="O17:O30" si="4">D17*J17</f>
        <v>2600</v>
      </c>
    </row>
    <row r="18" spans="1:15" s="2" customFormat="1" ht="30" x14ac:dyDescent="0.25">
      <c r="A18" s="13">
        <v>2</v>
      </c>
      <c r="B18" s="22" t="s">
        <v>40</v>
      </c>
      <c r="C18" s="6" t="s">
        <v>45</v>
      </c>
      <c r="D18" s="17">
        <v>1</v>
      </c>
      <c r="E18" s="23">
        <v>1065</v>
      </c>
      <c r="F18" s="23">
        <v>1070</v>
      </c>
      <c r="G18" s="4">
        <v>1060</v>
      </c>
      <c r="H18" s="4"/>
      <c r="I18" s="4"/>
      <c r="J18" s="4">
        <f t="shared" si="0"/>
        <v>1065</v>
      </c>
      <c r="K18" s="5">
        <f t="shared" si="1"/>
        <v>3</v>
      </c>
      <c r="L18" s="5">
        <f t="shared" si="2"/>
        <v>5</v>
      </c>
      <c r="M18" s="5">
        <f t="shared" si="3"/>
        <v>0.46948356807511737</v>
      </c>
      <c r="N18" s="5" t="str">
        <f t="shared" ref="N18:N30" si="5">IF(M18&lt;33,"ОДНОРОДНЫЕ","НЕОДНОРОДНЫЕ")</f>
        <v>ОДНОРОДНЫЕ</v>
      </c>
      <c r="O18" s="4">
        <f t="shared" si="4"/>
        <v>1065</v>
      </c>
    </row>
    <row r="19" spans="1:15" s="2" customFormat="1" ht="45" x14ac:dyDescent="0.25">
      <c r="A19" s="20">
        <v>3</v>
      </c>
      <c r="B19" s="22" t="s">
        <v>41</v>
      </c>
      <c r="C19" s="6" t="s">
        <v>45</v>
      </c>
      <c r="D19" s="6">
        <v>1</v>
      </c>
      <c r="E19" s="23">
        <v>1470</v>
      </c>
      <c r="F19" s="23">
        <v>1155</v>
      </c>
      <c r="G19" s="4">
        <v>1150</v>
      </c>
      <c r="H19" s="4"/>
      <c r="I19" s="4"/>
      <c r="J19" s="4">
        <f t="shared" si="0"/>
        <v>1258.3333333333333</v>
      </c>
      <c r="K19" s="5">
        <f t="shared" si="1"/>
        <v>3</v>
      </c>
      <c r="L19" s="5">
        <f t="shared" si="2"/>
        <v>183.32575741922761</v>
      </c>
      <c r="M19" s="5">
        <f t="shared" si="3"/>
        <v>14.56893436444193</v>
      </c>
      <c r="N19" s="5" t="str">
        <f t="shared" si="5"/>
        <v>ОДНОРОДНЫЕ</v>
      </c>
      <c r="O19" s="4">
        <f t="shared" si="4"/>
        <v>1258.3333333333333</v>
      </c>
    </row>
    <row r="20" spans="1:15" s="2" customFormat="1" ht="45" x14ac:dyDescent="0.25">
      <c r="A20" s="20">
        <v>4</v>
      </c>
      <c r="B20" s="22" t="s">
        <v>42</v>
      </c>
      <c r="C20" s="6" t="s">
        <v>45</v>
      </c>
      <c r="D20" s="6">
        <v>1</v>
      </c>
      <c r="E20" s="23">
        <v>1580</v>
      </c>
      <c r="F20" s="23">
        <v>1560</v>
      </c>
      <c r="G20" s="4">
        <v>1550</v>
      </c>
      <c r="H20" s="4"/>
      <c r="I20" s="4"/>
      <c r="J20" s="4">
        <f t="shared" si="0"/>
        <v>1563.3333333333333</v>
      </c>
      <c r="K20" s="5">
        <f t="shared" si="1"/>
        <v>3</v>
      </c>
      <c r="L20" s="5">
        <f t="shared" si="2"/>
        <v>15.275252316519468</v>
      </c>
      <c r="M20" s="5">
        <f t="shared" si="3"/>
        <v>0.97709503090742877</v>
      </c>
      <c r="N20" s="5" t="str">
        <f t="shared" si="5"/>
        <v>ОДНОРОДНЫЕ</v>
      </c>
      <c r="O20" s="4">
        <f t="shared" si="4"/>
        <v>1563.3333333333333</v>
      </c>
    </row>
    <row r="21" spans="1:15" s="2" customFormat="1" x14ac:dyDescent="0.25">
      <c r="A21" s="20">
        <v>5</v>
      </c>
      <c r="B21" s="22" t="s">
        <v>32</v>
      </c>
      <c r="C21" s="6" t="s">
        <v>45</v>
      </c>
      <c r="D21" s="6">
        <v>1</v>
      </c>
      <c r="E21" s="23">
        <v>486</v>
      </c>
      <c r="F21" s="23">
        <v>484</v>
      </c>
      <c r="G21" s="4">
        <v>484</v>
      </c>
      <c r="H21" s="4"/>
      <c r="I21" s="4"/>
      <c r="J21" s="4">
        <f t="shared" si="0"/>
        <v>484.66666666666669</v>
      </c>
      <c r="K21" s="5">
        <f t="shared" si="1"/>
        <v>3</v>
      </c>
      <c r="L21" s="5">
        <f t="shared" si="2"/>
        <v>1.1547005383792517</v>
      </c>
      <c r="M21" s="5">
        <f t="shared" si="3"/>
        <v>0.23824632841387586</v>
      </c>
      <c r="N21" s="5" t="str">
        <f t="shared" si="5"/>
        <v>ОДНОРОДНЫЕ</v>
      </c>
      <c r="O21" s="4">
        <f t="shared" si="4"/>
        <v>484.66666666666669</v>
      </c>
    </row>
    <row r="22" spans="1:15" s="2" customFormat="1" x14ac:dyDescent="0.25">
      <c r="A22" s="20">
        <v>6</v>
      </c>
      <c r="B22" s="22" t="s">
        <v>33</v>
      </c>
      <c r="C22" s="6" t="s">
        <v>45</v>
      </c>
      <c r="D22" s="6">
        <v>1</v>
      </c>
      <c r="E22" s="23">
        <v>578</v>
      </c>
      <c r="F22" s="23">
        <v>578</v>
      </c>
      <c r="G22" s="4">
        <v>578</v>
      </c>
      <c r="H22" s="4"/>
      <c r="I22" s="4"/>
      <c r="J22" s="4">
        <f t="shared" si="0"/>
        <v>578</v>
      </c>
      <c r="K22" s="5">
        <f t="shared" si="1"/>
        <v>3</v>
      </c>
      <c r="L22" s="5">
        <f t="shared" si="2"/>
        <v>0</v>
      </c>
      <c r="M22" s="5">
        <f t="shared" si="3"/>
        <v>0</v>
      </c>
      <c r="N22" s="5" t="str">
        <f t="shared" si="5"/>
        <v>ОДНОРОДНЫЕ</v>
      </c>
      <c r="O22" s="4">
        <f t="shared" si="4"/>
        <v>578</v>
      </c>
    </row>
    <row r="23" spans="1:15" s="18" customFormat="1" x14ac:dyDescent="0.25">
      <c r="A23" s="20">
        <v>7</v>
      </c>
      <c r="B23" s="22" t="s">
        <v>34</v>
      </c>
      <c r="C23" s="6" t="s">
        <v>45</v>
      </c>
      <c r="D23" s="6">
        <v>1</v>
      </c>
      <c r="E23" s="23">
        <v>75</v>
      </c>
      <c r="F23" s="23">
        <v>73</v>
      </c>
      <c r="G23" s="19">
        <v>73</v>
      </c>
      <c r="H23" s="19"/>
      <c r="I23" s="19"/>
      <c r="J23" s="19">
        <f t="shared" ref="J23:J26" si="6">AVERAGE(E23:I23)</f>
        <v>73.666666666666671</v>
      </c>
      <c r="K23" s="17">
        <f t="shared" ref="K23:K26" si="7">COUNT(E23:I23)</f>
        <v>3</v>
      </c>
      <c r="L23" s="17">
        <f t="shared" ref="L23:L26" si="8">STDEV(E23:I23)</f>
        <v>1.1547005383792517</v>
      </c>
      <c r="M23" s="17">
        <f t="shared" ref="M23:M26" si="9">L23/J23*100</f>
        <v>1.5674667941799794</v>
      </c>
      <c r="N23" s="17" t="str">
        <f t="shared" ref="N23:N26" si="10">IF(M23&lt;33,"ОДНОРОДНЫЕ","НЕОДНОРОДНЫЕ")</f>
        <v>ОДНОРОДНЫЕ</v>
      </c>
      <c r="O23" s="19">
        <f t="shared" ref="O23:O26" si="11">D23*J23</f>
        <v>73.666666666666671</v>
      </c>
    </row>
    <row r="24" spans="1:15" s="18" customFormat="1" ht="30" x14ac:dyDescent="0.25">
      <c r="A24" s="20">
        <v>8</v>
      </c>
      <c r="B24" s="22" t="s">
        <v>35</v>
      </c>
      <c r="C24" s="6" t="s">
        <v>45</v>
      </c>
      <c r="D24" s="6">
        <v>1</v>
      </c>
      <c r="E24" s="23">
        <v>570</v>
      </c>
      <c r="F24" s="23">
        <v>565</v>
      </c>
      <c r="G24" s="19">
        <v>560</v>
      </c>
      <c r="H24" s="19"/>
      <c r="I24" s="19"/>
      <c r="J24" s="19">
        <f t="shared" si="6"/>
        <v>565</v>
      </c>
      <c r="K24" s="17">
        <f t="shared" si="7"/>
        <v>3</v>
      </c>
      <c r="L24" s="17">
        <f t="shared" si="8"/>
        <v>5</v>
      </c>
      <c r="M24" s="17">
        <f t="shared" si="9"/>
        <v>0.88495575221238942</v>
      </c>
      <c r="N24" s="17" t="str">
        <f t="shared" si="10"/>
        <v>ОДНОРОДНЫЕ</v>
      </c>
      <c r="O24" s="19">
        <f t="shared" si="11"/>
        <v>565</v>
      </c>
    </row>
    <row r="25" spans="1:15" s="18" customFormat="1" x14ac:dyDescent="0.25">
      <c r="A25" s="20">
        <v>9</v>
      </c>
      <c r="B25" s="22" t="s">
        <v>36</v>
      </c>
      <c r="C25" s="6" t="s">
        <v>45</v>
      </c>
      <c r="D25" s="6">
        <v>1</v>
      </c>
      <c r="E25" s="23">
        <v>648</v>
      </c>
      <c r="F25" s="23">
        <v>648</v>
      </c>
      <c r="G25" s="19">
        <v>648</v>
      </c>
      <c r="H25" s="19"/>
      <c r="I25" s="19"/>
      <c r="J25" s="19">
        <f t="shared" si="6"/>
        <v>648</v>
      </c>
      <c r="K25" s="17">
        <f t="shared" si="7"/>
        <v>3</v>
      </c>
      <c r="L25" s="17">
        <f t="shared" si="8"/>
        <v>0</v>
      </c>
      <c r="M25" s="17">
        <f t="shared" si="9"/>
        <v>0</v>
      </c>
      <c r="N25" s="17" t="str">
        <f t="shared" si="10"/>
        <v>ОДНОРОДНЫЕ</v>
      </c>
      <c r="O25" s="19">
        <f t="shared" si="11"/>
        <v>648</v>
      </c>
    </row>
    <row r="26" spans="1:15" s="18" customFormat="1" x14ac:dyDescent="0.25">
      <c r="A26" s="20">
        <v>10</v>
      </c>
      <c r="B26" s="22" t="s">
        <v>37</v>
      </c>
      <c r="C26" s="6" t="s">
        <v>45</v>
      </c>
      <c r="D26" s="6">
        <v>1</v>
      </c>
      <c r="E26" s="23">
        <v>430</v>
      </c>
      <c r="F26" s="23">
        <v>430</v>
      </c>
      <c r="G26" s="19">
        <v>430</v>
      </c>
      <c r="H26" s="19"/>
      <c r="I26" s="19"/>
      <c r="J26" s="19">
        <f t="shared" si="6"/>
        <v>430</v>
      </c>
      <c r="K26" s="17">
        <f t="shared" si="7"/>
        <v>3</v>
      </c>
      <c r="L26" s="17">
        <f t="shared" si="8"/>
        <v>0</v>
      </c>
      <c r="M26" s="17">
        <f t="shared" si="9"/>
        <v>0</v>
      </c>
      <c r="N26" s="17" t="str">
        <f t="shared" si="10"/>
        <v>ОДНОРОДНЫЕ</v>
      </c>
      <c r="O26" s="19">
        <f t="shared" si="11"/>
        <v>430</v>
      </c>
    </row>
    <row r="27" spans="1:15" s="2" customFormat="1" ht="30" x14ac:dyDescent="0.25">
      <c r="A27" s="20">
        <v>11</v>
      </c>
      <c r="B27" s="22" t="s">
        <v>38</v>
      </c>
      <c r="C27" s="6" t="s">
        <v>45</v>
      </c>
      <c r="D27" s="6">
        <v>1</v>
      </c>
      <c r="E27" s="23">
        <v>2950</v>
      </c>
      <c r="F27" s="23">
        <v>2900</v>
      </c>
      <c r="G27" s="4">
        <v>2700</v>
      </c>
      <c r="H27" s="4"/>
      <c r="I27" s="4"/>
      <c r="J27" s="4">
        <f t="shared" si="0"/>
        <v>2850</v>
      </c>
      <c r="K27" s="5">
        <f t="shared" si="1"/>
        <v>3</v>
      </c>
      <c r="L27" s="5">
        <f t="shared" si="2"/>
        <v>132.28756555322954</v>
      </c>
      <c r="M27" s="5">
        <f t="shared" si="3"/>
        <v>4.6416689667799842</v>
      </c>
      <c r="N27" s="5" t="str">
        <f t="shared" si="5"/>
        <v>ОДНОРОДНЫЕ</v>
      </c>
      <c r="O27" s="4">
        <f t="shared" si="4"/>
        <v>2850</v>
      </c>
    </row>
    <row r="28" spans="1:15" s="2" customFormat="1" ht="30" x14ac:dyDescent="0.25">
      <c r="A28" s="20">
        <v>12</v>
      </c>
      <c r="B28" s="22" t="s">
        <v>43</v>
      </c>
      <c r="C28" s="6" t="s">
        <v>45</v>
      </c>
      <c r="D28" s="6">
        <v>1</v>
      </c>
      <c r="E28" s="23">
        <v>2800</v>
      </c>
      <c r="F28" s="23">
        <v>2850</v>
      </c>
      <c r="G28" s="4">
        <v>2800</v>
      </c>
      <c r="H28" s="4"/>
      <c r="I28" s="4"/>
      <c r="J28" s="4">
        <f t="shared" si="0"/>
        <v>2816.6666666666665</v>
      </c>
      <c r="K28" s="5">
        <f t="shared" si="1"/>
        <v>3</v>
      </c>
      <c r="L28" s="5">
        <f t="shared" si="2"/>
        <v>28.867513459481291</v>
      </c>
      <c r="M28" s="5">
        <f t="shared" si="3"/>
        <v>1.0248821346561405</v>
      </c>
      <c r="N28" s="5" t="str">
        <f t="shared" si="5"/>
        <v>ОДНОРОДНЫЕ</v>
      </c>
      <c r="O28" s="4">
        <f t="shared" si="4"/>
        <v>2816.6666666666665</v>
      </c>
    </row>
    <row r="29" spans="1:15" s="2" customFormat="1" ht="30" x14ac:dyDescent="0.25">
      <c r="A29" s="20">
        <v>13</v>
      </c>
      <c r="B29" s="22" t="s">
        <v>44</v>
      </c>
      <c r="C29" s="6" t="s">
        <v>45</v>
      </c>
      <c r="D29" s="6">
        <v>1</v>
      </c>
      <c r="E29" s="23">
        <v>3690</v>
      </c>
      <c r="F29" s="23">
        <v>3690</v>
      </c>
      <c r="G29" s="4">
        <v>3680</v>
      </c>
      <c r="H29" s="4"/>
      <c r="I29" s="4"/>
      <c r="J29" s="4">
        <f t="shared" si="0"/>
        <v>3686.6666666666665</v>
      </c>
      <c r="K29" s="5">
        <f t="shared" si="1"/>
        <v>3</v>
      </c>
      <c r="L29" s="5">
        <f t="shared" si="2"/>
        <v>5.7735026918962582</v>
      </c>
      <c r="M29" s="5">
        <f t="shared" si="3"/>
        <v>0.15660495547639039</v>
      </c>
      <c r="N29" s="5" t="str">
        <f t="shared" si="5"/>
        <v>ОДНОРОДНЫЕ</v>
      </c>
      <c r="O29" s="4">
        <f t="shared" si="4"/>
        <v>3686.6666666666665</v>
      </c>
    </row>
    <row r="30" spans="1:15" s="2" customFormat="1" x14ac:dyDescent="0.25">
      <c r="A30" s="20">
        <v>14</v>
      </c>
      <c r="B30" s="22" t="s">
        <v>39</v>
      </c>
      <c r="C30" s="6" t="s">
        <v>45</v>
      </c>
      <c r="D30" s="6">
        <v>1</v>
      </c>
      <c r="E30" s="23">
        <v>275</v>
      </c>
      <c r="F30" s="23">
        <v>270</v>
      </c>
      <c r="G30" s="4">
        <v>265</v>
      </c>
      <c r="H30" s="4"/>
      <c r="I30" s="4"/>
      <c r="J30" s="4">
        <f t="shared" si="0"/>
        <v>270</v>
      </c>
      <c r="K30" s="5">
        <f t="shared" si="1"/>
        <v>3</v>
      </c>
      <c r="L30" s="5">
        <f t="shared" si="2"/>
        <v>5</v>
      </c>
      <c r="M30" s="5">
        <f t="shared" si="3"/>
        <v>1.8518518518518516</v>
      </c>
      <c r="N30" s="5" t="str">
        <f t="shared" si="5"/>
        <v>ОДНОРОДНЫЕ</v>
      </c>
      <c r="O30" s="4">
        <f t="shared" si="4"/>
        <v>270</v>
      </c>
    </row>
    <row r="31" spans="1:15" s="2" customFormat="1" x14ac:dyDescent="0.25">
      <c r="A31" s="5"/>
      <c r="B31" s="14" t="s">
        <v>22</v>
      </c>
      <c r="C31" s="15"/>
      <c r="D31" s="15"/>
      <c r="E31" s="24">
        <f>SUMPRODUCT($D$17:$D$30,E17:E30)</f>
        <v>19267</v>
      </c>
      <c r="F31" s="23">
        <f>SUMPRODUCT($D$17:$D$30,F17:F30)</f>
        <v>18873</v>
      </c>
      <c r="G31" s="4">
        <f>SUMPRODUCT($D$17:$D$30,G17:G30)</f>
        <v>18528</v>
      </c>
      <c r="H31" s="4">
        <f>SUM(H17:H30)</f>
        <v>0</v>
      </c>
      <c r="I31" s="4">
        <f>SUM(I17:I30)</f>
        <v>0</v>
      </c>
      <c r="J31" s="4"/>
      <c r="K31" s="5"/>
      <c r="L31" s="5"/>
      <c r="M31" s="5"/>
      <c r="N31" s="5"/>
      <c r="O31" s="4"/>
    </row>
    <row r="33" spans="1:15" x14ac:dyDescent="0.25">
      <c r="A33" s="28" t="s">
        <v>23</v>
      </c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</row>
    <row r="34" spans="1:15" ht="30" customHeight="1" x14ac:dyDescent="0.25">
      <c r="A34" s="28" t="s">
        <v>21</v>
      </c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</row>
    <row r="35" spans="1:15" x14ac:dyDescent="0.25">
      <c r="A35" s="16"/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</row>
  </sheetData>
  <mergeCells count="15">
    <mergeCell ref="A34:O34"/>
    <mergeCell ref="O15:O16"/>
    <mergeCell ref="A14:B14"/>
    <mergeCell ref="C14:D14"/>
    <mergeCell ref="J15:J16"/>
    <mergeCell ref="K15:K16"/>
    <mergeCell ref="L15:L16"/>
    <mergeCell ref="M15:M16"/>
    <mergeCell ref="N15:N16"/>
    <mergeCell ref="A15:A16"/>
    <mergeCell ref="B15:B16"/>
    <mergeCell ref="C15:D15"/>
    <mergeCell ref="L10:M10"/>
    <mergeCell ref="B12:N12"/>
    <mergeCell ref="A33:O33"/>
  </mergeCells>
  <conditionalFormatting sqref="N17:N22 N27:N31">
    <cfRule type="containsText" dxfId="11" priority="10" operator="containsText" text="НЕ">
      <formula>NOT(ISERROR(SEARCH("НЕ",N17)))</formula>
    </cfRule>
    <cfRule type="containsText" dxfId="10" priority="11" operator="containsText" text="ОДНОРОДНЫЕ">
      <formula>NOT(ISERROR(SEARCH("ОДНОРОДНЫЕ",N17)))</formula>
    </cfRule>
    <cfRule type="containsText" dxfId="9" priority="12" operator="containsText" text="НЕОДНОРОДНЫЕ">
      <formula>NOT(ISERROR(SEARCH("НЕОДНОРОДНЫЕ",N17)))</formula>
    </cfRule>
  </conditionalFormatting>
  <conditionalFormatting sqref="N17:N22 N27:N31">
    <cfRule type="containsText" dxfId="8" priority="7" operator="containsText" text="НЕОДНОРОДНЫЕ">
      <formula>NOT(ISERROR(SEARCH("НЕОДНОРОДНЫЕ",N17)))</formula>
    </cfRule>
    <cfRule type="containsText" dxfId="7" priority="8" operator="containsText" text="ОДНОРОДНЫЕ">
      <formula>NOT(ISERROR(SEARCH("ОДНОРОДНЫЕ",N17)))</formula>
    </cfRule>
    <cfRule type="containsText" dxfId="6" priority="9" operator="containsText" text="НЕОДНОРОДНЫЕ">
      <formula>NOT(ISERROR(SEARCH("НЕОДНОРОДНЫЕ",N17)))</formula>
    </cfRule>
  </conditionalFormatting>
  <conditionalFormatting sqref="N23:N26">
    <cfRule type="containsText" dxfId="5" priority="4" operator="containsText" text="НЕ">
      <formula>NOT(ISERROR(SEARCH("НЕ",N23)))</formula>
    </cfRule>
    <cfRule type="containsText" dxfId="4" priority="5" operator="containsText" text="ОДНОРОДНЫЕ">
      <formula>NOT(ISERROR(SEARCH("ОДНОРОДНЫЕ",N23)))</formula>
    </cfRule>
    <cfRule type="containsText" dxfId="3" priority="6" operator="containsText" text="НЕОДНОРОДНЫЕ">
      <formula>NOT(ISERROR(SEARCH("НЕОДНОРОДНЫЕ",N23)))</formula>
    </cfRule>
  </conditionalFormatting>
  <conditionalFormatting sqref="N23:N26">
    <cfRule type="containsText" dxfId="2" priority="1" operator="containsText" text="НЕОДНОРОДНЫЕ">
      <formula>NOT(ISERROR(SEARCH("НЕОДНОРОДНЫЕ",N23)))</formula>
    </cfRule>
    <cfRule type="containsText" dxfId="1" priority="2" operator="containsText" text="ОДНОРОДНЫЕ">
      <formula>NOT(ISERROR(SEARCH("ОДНОРОДНЫЕ",N23)))</formula>
    </cfRule>
    <cfRule type="containsText" dxfId="0" priority="3" operator="containsText" text="НЕОДНОРОДНЫЕ">
      <formula>NOT(ISERROR(SEARCH("НЕОДНОРОДНЫЕ",N23)))</formula>
    </cfRule>
  </conditionalFormatting>
  <pageMargins left="0.31496062992125984" right="0.19685039370078741" top="0.35433070866141736" bottom="0.35433070866141736" header="0.11811023622047245" footer="0.11811023622047245"/>
  <pageSetup paperSize="9" scale="7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2024-06-03T07:25:59Z</dcterms:modified>
</cp:coreProperties>
</file>