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3" i="1" l="1"/>
  <c r="G23" i="1"/>
  <c r="E23" i="1"/>
  <c r="J20" i="1"/>
  <c r="K20" i="1" s="1"/>
  <c r="L20" i="1" s="1"/>
  <c r="I20" i="1"/>
  <c r="H20" i="1"/>
  <c r="M20" i="1" s="1"/>
  <c r="J21" i="1"/>
  <c r="I21" i="1"/>
  <c r="H21" i="1"/>
  <c r="M21" i="1" s="1"/>
  <c r="K21" i="1" l="1"/>
  <c r="L21" i="1" s="1"/>
  <c r="H22" i="1" l="1"/>
  <c r="M22" i="1" l="1"/>
  <c r="M23" i="1" s="1"/>
  <c r="C17" i="1" s="1"/>
  <c r="I22" i="1"/>
  <c r="J22" i="1"/>
  <c r="K22" i="1" l="1"/>
  <c r="L22" i="1" s="1"/>
</calcChain>
</file>

<file path=xl/sharedStrings.xml><?xml version="1.0" encoding="utf-8"?>
<sst xmlns="http://schemas.openxmlformats.org/spreadsheetml/2006/main" count="42" uniqueCount="39">
  <si>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</si>
  <si>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</si>
  <si>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</si>
  <si>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</si>
  <si>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</si>
  <si>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</si>
  <si>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</si>
  <si>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</si>
  <si>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</si>
  <si>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</si>
  <si>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</si>
  <si>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</si>
  <si>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</si>
  <si>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</si>
  <si>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</si>
  <si>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</si>
  <si>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</si>
  <si>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</si>
  <si>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</si>
  <si>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</si>
  <si>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</si>
  <si>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</si>
  <si>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</si>
  <si>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</si>
  <si>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</si>
  <si>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</si>
  <si>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</si>
  <si>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КП вх. № 3039 от 03.12.2024</t>
  </si>
  <si>
    <t>литр</t>
  </si>
  <si>
    <t>КП вх. № 3038 от 03.12.2024</t>
  </si>
  <si>
    <t>КП вх. № 3037 от 03.12.2024</t>
  </si>
  <si>
    <t>№ 244-24</t>
  </si>
  <si>
    <t>на поставку кисломолочной продукции</t>
  </si>
  <si>
    <t>кг</t>
  </si>
  <si>
    <t xml:space="preserve">Сметана  </t>
  </si>
  <si>
    <t>Начальная (максимальная) цена договора</t>
  </si>
  <si>
    <t>Начальная (максимальная) цена договора устанавливается в размере 1878715 руб. (один миллион восемьсот семьдесят восемь тысяч семьсот пятнадцать рублей 00 копеек)</t>
  </si>
  <si>
    <t>Творог обезжиренный</t>
  </si>
  <si>
    <t>Кефир обезжиренный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</si>
</sst>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 Cy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165" fontId="7" fillId="0" borderId="0"/>
    <xf numFmtId="165" fontId="6" fillId="0" borderId="0" applyFont="0" applyFill="0" applyBorder="0" applyAlignment="0" applyProtection="0"/>
    <xf numFmtId="0" fontId="7" fillId="0" borderId="0"/>
  </cellStyleXfs>
  <cellXfs count="50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5">
    <cellStyle name="Денежный 2" xfId="2"/>
    <cellStyle name="Денежный 3" xfId="3"/>
    <cellStyle name="Обычный" xfId="0" builtinId="0"/>
    <cellStyle name="Обычный 2" xfId="4"/>
    <cellStyle name="Обычный 3" xfId="1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zoomScaleNormal="100" zoomScalePageLayoutView="70" workbookViewId="0">
      <selection activeCell="A28" sqref="A28:M28"/>
    </sheetView>
  </sheetViews>
  <sheetFormatPr defaultRowHeight="15" x14ac:dyDescent="0.25"/>
  <cols>
    <col min="1" max="1" width="6.140625" style="10" bestFit="1" customWidth="1"/>
    <col min="2" max="2" width="40.140625" style="10" customWidth="1"/>
    <col min="3" max="3" width="9.5703125" style="10" customWidth="1"/>
    <col min="4" max="4" width="7.140625" style="10" bestFit="1" customWidth="1"/>
    <col min="5" max="7" width="16.425781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20</v>
      </c>
    </row>
    <row r="2" spans="2:13" ht="14.45" customHeight="1" x14ac:dyDescent="0.25">
      <c r="M2" s="8" t="s">
        <v>21</v>
      </c>
    </row>
    <row r="3" spans="2:13" x14ac:dyDescent="0.25">
      <c r="E3" s="36" t="s">
        <v>32</v>
      </c>
      <c r="F3" s="36"/>
      <c r="G3" s="36"/>
      <c r="H3" s="36"/>
      <c r="I3" s="36"/>
      <c r="J3" s="36"/>
      <c r="K3" s="36"/>
      <c r="L3" s="36"/>
      <c r="M3" s="36"/>
    </row>
    <row r="4" spans="2:13" x14ac:dyDescent="0.25">
      <c r="G4" s="5"/>
      <c r="H4" s="5"/>
      <c r="I4" s="4"/>
      <c r="J4" s="4"/>
      <c r="K4" s="4"/>
      <c r="L4" s="4"/>
      <c r="M4" s="9" t="s">
        <v>23</v>
      </c>
    </row>
    <row r="5" spans="2:13" x14ac:dyDescent="0.25">
      <c r="G5" s="5"/>
      <c r="H5" s="5"/>
      <c r="I5" s="4"/>
      <c r="J5" s="4"/>
      <c r="K5" s="4"/>
      <c r="L5" s="4"/>
      <c r="M5" s="9" t="s">
        <v>22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31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40" t="s">
        <v>16</v>
      </c>
      <c r="K12" s="40"/>
      <c r="M12" s="1" t="s">
        <v>14</v>
      </c>
    </row>
    <row r="14" spans="2:13" x14ac:dyDescent="0.25">
      <c r="B14" s="40" t="s">
        <v>15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2:13" hidden="1" x14ac:dyDescent="0.25"/>
    <row r="17" spans="1:17" ht="54.6" customHeight="1" x14ac:dyDescent="0.25">
      <c r="A17" s="43" t="s">
        <v>35</v>
      </c>
      <c r="B17" s="44"/>
      <c r="C17" s="45">
        <f>M23</f>
        <v>1878715</v>
      </c>
      <c r="D17" s="44"/>
      <c r="E17" s="14" t="s">
        <v>29</v>
      </c>
      <c r="F17" s="14" t="s">
        <v>30</v>
      </c>
      <c r="G17" s="14" t="s">
        <v>27</v>
      </c>
      <c r="H17" s="12"/>
      <c r="I17" s="15"/>
      <c r="J17" s="15"/>
      <c r="K17" s="15"/>
      <c r="L17" s="15"/>
      <c r="M17" s="12"/>
      <c r="P17" s="7"/>
    </row>
    <row r="18" spans="1:17" ht="30" customHeight="1" x14ac:dyDescent="0.25">
      <c r="A18" s="48" t="s">
        <v>0</v>
      </c>
      <c r="B18" s="48" t="s">
        <v>1</v>
      </c>
      <c r="C18" s="48" t="s">
        <v>2</v>
      </c>
      <c r="D18" s="48"/>
      <c r="E18" s="26" t="s">
        <v>24</v>
      </c>
      <c r="F18" s="26" t="s">
        <v>25</v>
      </c>
      <c r="G18" s="26" t="s">
        <v>26</v>
      </c>
      <c r="H18" s="46" t="s">
        <v>11</v>
      </c>
      <c r="I18" s="48" t="s">
        <v>8</v>
      </c>
      <c r="J18" s="48" t="s">
        <v>9</v>
      </c>
      <c r="K18" s="48" t="s">
        <v>10</v>
      </c>
      <c r="L18" s="48" t="s">
        <v>6</v>
      </c>
      <c r="M18" s="42" t="s">
        <v>7</v>
      </c>
    </row>
    <row r="19" spans="1:17" x14ac:dyDescent="0.25">
      <c r="A19" s="49"/>
      <c r="B19" s="49"/>
      <c r="C19" s="16" t="s">
        <v>3</v>
      </c>
      <c r="D19" s="16" t="s">
        <v>4</v>
      </c>
      <c r="E19" s="17" t="s">
        <v>5</v>
      </c>
      <c r="F19" s="17" t="s">
        <v>5</v>
      </c>
      <c r="G19" s="12" t="s">
        <v>5</v>
      </c>
      <c r="H19" s="47"/>
      <c r="I19" s="48"/>
      <c r="J19" s="48"/>
      <c r="K19" s="48"/>
      <c r="L19" s="48"/>
      <c r="M19" s="42"/>
    </row>
    <row r="20" spans="1:17" s="4" customFormat="1" x14ac:dyDescent="0.25">
      <c r="A20" s="18">
        <v>1</v>
      </c>
      <c r="B20" s="33" t="s">
        <v>38</v>
      </c>
      <c r="C20" s="34" t="s">
        <v>28</v>
      </c>
      <c r="D20" s="35">
        <v>10500</v>
      </c>
      <c r="E20" s="32">
        <v>75.900000000000006</v>
      </c>
      <c r="F20" s="32">
        <v>77</v>
      </c>
      <c r="G20" s="32">
        <v>71</v>
      </c>
      <c r="H20" s="32">
        <f>ROUND(AVERAGE(E20:G20),2)</f>
        <v>74.63</v>
      </c>
      <c r="I20" s="31">
        <f t="shared" ref="I20" si="0" xml:space="preserve"> COUNT(E20:G20)</f>
        <v>3</v>
      </c>
      <c r="J20" s="31">
        <f t="shared" ref="J20" si="1">STDEV(E20:G20)</f>
        <v>3.194265695482037</v>
      </c>
      <c r="K20" s="31">
        <f t="shared" ref="K20" si="2">J20/H20*100</f>
        <v>4.2801362662227485</v>
      </c>
      <c r="L20" s="31" t="str">
        <f t="shared" ref="L20" si="3">IF(K20&lt;33,"ОДНОРОДНЫЕ","НЕОДНОРОДНЫЕ")</f>
        <v>ОДНОРОДНЫЕ</v>
      </c>
      <c r="M20" s="32">
        <f t="shared" ref="M20" si="4">D20*H20</f>
        <v>783615</v>
      </c>
    </row>
    <row r="21" spans="1:17" s="24" customFormat="1" x14ac:dyDescent="0.25">
      <c r="A21" s="18">
        <v>2</v>
      </c>
      <c r="B21" s="29" t="s">
        <v>34</v>
      </c>
      <c r="C21" s="28" t="s">
        <v>33</v>
      </c>
      <c r="D21" s="27">
        <v>1000</v>
      </c>
      <c r="E21" s="30">
        <v>420.5</v>
      </c>
      <c r="F21" s="30">
        <v>460</v>
      </c>
      <c r="G21" s="30">
        <v>460</v>
      </c>
      <c r="H21" s="26">
        <f>ROUND(AVERAGE(E21:G21),2)</f>
        <v>446.83</v>
      </c>
      <c r="I21" s="25">
        <f t="shared" ref="I21" si="5" xml:space="preserve"> COUNT(E21:G21)</f>
        <v>3</v>
      </c>
      <c r="J21" s="25">
        <f t="shared" ref="J21" si="6">STDEV(E21:G21)</f>
        <v>22.805335632990214</v>
      </c>
      <c r="K21" s="25">
        <f t="shared" ref="K21" si="7">J21/H21*100</f>
        <v>5.1038058395788584</v>
      </c>
      <c r="L21" s="25" t="str">
        <f t="shared" ref="L21" si="8">IF(K21&lt;33,"ОДНОРОДНЫЕ","НЕОДНОРОДНЫЕ")</f>
        <v>ОДНОРОДНЫЕ</v>
      </c>
      <c r="M21" s="26">
        <f t="shared" ref="M21" si="9">D21*H21</f>
        <v>446830</v>
      </c>
    </row>
    <row r="22" spans="1:17" s="11" customFormat="1" x14ac:dyDescent="0.25">
      <c r="A22" s="18">
        <v>3</v>
      </c>
      <c r="B22" s="29" t="s">
        <v>37</v>
      </c>
      <c r="C22" s="28" t="s">
        <v>33</v>
      </c>
      <c r="D22" s="27">
        <v>1800</v>
      </c>
      <c r="E22" s="30">
        <v>384.44</v>
      </c>
      <c r="F22" s="30">
        <v>308</v>
      </c>
      <c r="G22" s="30">
        <v>388</v>
      </c>
      <c r="H22" s="12">
        <f>ROUND(AVERAGE(E22:G22),2)</f>
        <v>360.15</v>
      </c>
      <c r="I22" s="15">
        <f t="shared" ref="I22" si="10" xml:space="preserve"> COUNT(E22:G22)</f>
        <v>3</v>
      </c>
      <c r="J22" s="15">
        <f t="shared" ref="J22" si="11">STDEV(E22:G22)</f>
        <v>45.195403896119238</v>
      </c>
      <c r="K22" s="15">
        <f t="shared" ref="K22" si="12">J22/H22*100</f>
        <v>12.549050089162639</v>
      </c>
      <c r="L22" s="15" t="str">
        <f t="shared" ref="L22" si="13">IF(K22&lt;33,"ОДНОРОДНЫЕ","НЕОДНОРОДНЫЕ")</f>
        <v>ОДНОРОДНЫЕ</v>
      </c>
      <c r="M22" s="12">
        <f t="shared" ref="M22" si="14">D22*H22</f>
        <v>648270</v>
      </c>
      <c r="P22" s="13"/>
      <c r="Q22" s="13"/>
    </row>
    <row r="23" spans="1:17" x14ac:dyDescent="0.25">
      <c r="A23" s="18"/>
      <c r="B23" s="19"/>
      <c r="C23" s="20"/>
      <c r="D23" s="21"/>
      <c r="E23" s="12">
        <f>SUMPRODUCT($D$20:$D$22,E20:E22)</f>
        <v>1909442</v>
      </c>
      <c r="F23" s="30">
        <f t="shared" ref="F23:G23" si="15">SUMPRODUCT($D$20:$D$22,F20:F22)</f>
        <v>1822900</v>
      </c>
      <c r="G23" s="30">
        <f t="shared" si="15"/>
        <v>1903900</v>
      </c>
      <c r="H23" s="12"/>
      <c r="I23" s="15"/>
      <c r="J23" s="15"/>
      <c r="K23" s="15"/>
      <c r="L23" s="15"/>
      <c r="M23" s="22">
        <f>SUM(M20:M22)</f>
        <v>1878715</v>
      </c>
      <c r="O23" s="7"/>
    </row>
    <row r="24" spans="1:17" x14ac:dyDescent="0.25">
      <c r="A24" s="4"/>
      <c r="B24" s="4"/>
      <c r="C24" s="4"/>
      <c r="D24" s="4"/>
      <c r="E24" s="5"/>
      <c r="F24" s="5"/>
      <c r="G24" s="5"/>
      <c r="H24" s="5"/>
      <c r="I24" s="4"/>
      <c r="J24" s="4"/>
      <c r="K24" s="4"/>
      <c r="L24" s="4"/>
      <c r="M24" s="5"/>
      <c r="O24" s="7"/>
    </row>
    <row r="25" spans="1:17" x14ac:dyDescent="0.25">
      <c r="A25" s="41" t="s">
        <v>19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7" x14ac:dyDescent="0.25">
      <c r="A26" s="39" t="s">
        <v>18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17" ht="15" customHeight="1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O27" s="7"/>
    </row>
    <row r="28" spans="1:17" s="4" customFormat="1" ht="31.5" customHeight="1" x14ac:dyDescent="0.25">
      <c r="A28" s="37" t="s">
        <v>36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"/>
      <c r="O28" s="3"/>
    </row>
    <row r="29" spans="1:17" x14ac:dyDescent="0.25">
      <c r="A29" s="4"/>
      <c r="B29" s="4"/>
      <c r="C29" s="4"/>
      <c r="D29" s="4"/>
      <c r="E29" s="5"/>
      <c r="F29" s="5"/>
      <c r="G29" s="5"/>
      <c r="H29" s="5"/>
      <c r="I29" s="4"/>
      <c r="J29" s="4"/>
      <c r="K29" s="4"/>
      <c r="L29" s="4"/>
      <c r="M29" s="5"/>
    </row>
    <row r="30" spans="1:17" x14ac:dyDescent="0.25">
      <c r="A30" s="4"/>
      <c r="B30" s="4"/>
      <c r="C30" s="4"/>
      <c r="D30" s="4"/>
      <c r="E30" s="5"/>
      <c r="F30" s="5"/>
      <c r="G30" s="5"/>
      <c r="H30" s="5"/>
      <c r="I30" s="4"/>
      <c r="J30" s="23"/>
      <c r="K30" s="4"/>
      <c r="L30" s="4"/>
      <c r="M30" s="5"/>
    </row>
    <row r="31" spans="1:17" x14ac:dyDescent="0.25">
      <c r="A31" s="4"/>
      <c r="B31" s="4"/>
      <c r="C31" s="4"/>
      <c r="D31" s="4"/>
      <c r="E31" s="5"/>
      <c r="F31" s="5"/>
      <c r="G31" s="5"/>
      <c r="H31" s="5"/>
      <c r="I31" s="4"/>
      <c r="J31" s="4"/>
      <c r="K31" s="4"/>
      <c r="L31" s="4"/>
      <c r="M31" s="5"/>
    </row>
    <row r="32" spans="1:17" x14ac:dyDescent="0.25">
      <c r="A32" s="4"/>
      <c r="B32" s="4"/>
      <c r="C32" s="4"/>
      <c r="D32" s="4"/>
      <c r="E32" s="5"/>
      <c r="F32" s="5"/>
      <c r="G32" s="5"/>
      <c r="H32" s="5"/>
      <c r="I32" s="4"/>
      <c r="J32" s="4"/>
      <c r="K32" s="23"/>
      <c r="L32" s="4"/>
      <c r="M32" s="5"/>
    </row>
    <row r="34" spans="12:12" x14ac:dyDescent="0.25">
      <c r="L34" s="7"/>
    </row>
    <row r="36" spans="12:12" x14ac:dyDescent="0.25">
      <c r="L36" s="7"/>
    </row>
  </sheetData>
  <mergeCells count="18">
    <mergeCell ref="B18:B19"/>
    <mergeCell ref="C18:D18"/>
    <mergeCell ref="E3:M3"/>
    <mergeCell ref="A28:M28"/>
    <mergeCell ref="A27:M27"/>
    <mergeCell ref="J12:K12"/>
    <mergeCell ref="B14:L14"/>
    <mergeCell ref="A25:M25"/>
    <mergeCell ref="A26:M26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22:L23">
    <cfRule type="containsText" dxfId="17" priority="166" operator="containsText" text="НЕ">
      <formula>NOT(ISERROR(SEARCH("НЕ",L22)))</formula>
    </cfRule>
    <cfRule type="containsText" dxfId="16" priority="167" operator="containsText" text="ОДНОРОДНЫЕ">
      <formula>NOT(ISERROR(SEARCH("ОДНОРОДНЫЕ",L22)))</formula>
    </cfRule>
    <cfRule type="containsText" dxfId="15" priority="168" operator="containsText" text="НЕОДНОРОДНЫЕ">
      <formula>NOT(ISERROR(SEARCH("НЕОДНОРОДНЫЕ",L22)))</formula>
    </cfRule>
  </conditionalFormatting>
  <conditionalFormatting sqref="L22:L23">
    <cfRule type="containsText" dxfId="14" priority="163" operator="containsText" text="НЕОДНОРОДНЫЕ">
      <formula>NOT(ISERROR(SEARCH("НЕОДНОРОДНЫЕ",L22)))</formula>
    </cfRule>
    <cfRule type="containsText" dxfId="13" priority="164" operator="containsText" text="ОДНОРОДНЫЕ">
      <formula>NOT(ISERROR(SEARCH("ОДНОРОДНЫЕ",L22)))</formula>
    </cfRule>
    <cfRule type="containsText" dxfId="12" priority="165" operator="containsText" text="НЕОДНОРОДНЫЕ">
      <formula>NOT(ISERROR(SEARCH("НЕОДНОРОДНЫЕ",L22)))</formula>
    </cfRule>
  </conditionalFormatting>
  <conditionalFormatting sqref="L21">
    <cfRule type="containsText" dxfId="11" priority="10" operator="containsText" text="НЕ">
      <formula>NOT(ISERROR(SEARCH("НЕ",L21)))</formula>
    </cfRule>
    <cfRule type="containsText" dxfId="10" priority="11" operator="containsText" text="ОДНОРОДНЫЕ">
      <formula>NOT(ISERROR(SEARCH("ОДНОРОДНЫЕ",L21)))</formula>
    </cfRule>
    <cfRule type="containsText" dxfId="9" priority="12" operator="containsText" text="НЕОДНОРОДНЫЕ">
      <formula>NOT(ISERROR(SEARCH("НЕОДНОРОДНЫЕ",L21)))</formula>
    </cfRule>
  </conditionalFormatting>
  <conditionalFormatting sqref="L21">
    <cfRule type="containsText" dxfId="8" priority="7" operator="containsText" text="НЕОДНОРОДНЫЕ">
      <formula>NOT(ISERROR(SEARCH("НЕОДНОРОДНЫЕ",L21)))</formula>
    </cfRule>
    <cfRule type="containsText" dxfId="7" priority="8" operator="containsText" text="ОДНОРОДНЫЕ">
      <formula>NOT(ISERROR(SEARCH("ОДНОРОДНЫЕ",L21)))</formula>
    </cfRule>
    <cfRule type="containsText" dxfId="6" priority="9" operator="containsText" text="НЕОДНОРОДНЫЕ">
      <formula>NOT(ISERROR(SEARCH("НЕОДНОРОДНЫЕ",L21)))</formula>
    </cfRule>
  </conditionalFormatting>
  <conditionalFormatting sqref="L20">
    <cfRule type="containsText" dxfId="5" priority="4" operator="containsText" text="НЕ">
      <formula>NOT(ISERROR(SEARCH("НЕ",L20)))</formula>
    </cfRule>
    <cfRule type="containsText" dxfId="4" priority="5" operator="containsText" text="ОДНОРОДНЫЕ">
      <formula>NOT(ISERROR(SEARCH("ОДНОРОДНЫЕ",L20)))</formula>
    </cfRule>
    <cfRule type="containsText" dxfId="3" priority="6" operator="containsText" text="НЕОДНОРОДНЫЕ">
      <formula>NOT(ISERROR(SEARCH("НЕОДНОРОДНЫЕ",L20)))</formula>
    </cfRule>
  </conditionalFormatting>
  <conditionalFormatting sqref="L20">
    <cfRule type="containsText" dxfId="2" priority="1" operator="containsText" text="НЕОДНОРОДНЫЕ">
      <formula>NOT(ISERROR(SEARCH("НЕОДНОРОДНЫЕ",L20)))</formula>
    </cfRule>
    <cfRule type="containsText" dxfId="1" priority="2" operator="containsText" text="ОДНОРОДНЫЕ">
      <formula>NOT(ISERROR(SEARCH("ОДНОРОДНЫЕ",L20)))</formula>
    </cfRule>
    <cfRule type="containsText" dxfId="0" priority="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2024-12-10T02:09:06Z</dcterms:modified>
</cp:coreProperties>
</file>