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L23" i="1" l="1"/>
  <c r="K23" i="1"/>
  <c r="L22" i="1"/>
  <c r="K22" i="1"/>
  <c r="L21" i="1"/>
  <c r="K21" i="1"/>
  <c r="J23" i="1"/>
  <c r="J22" i="1"/>
  <c r="O22" i="1" s="1"/>
  <c r="J21" i="1"/>
  <c r="L24" i="1"/>
  <c r="M24" i="1" s="1"/>
  <c r="J24" i="1"/>
  <c r="O24" i="1" s="1"/>
  <c r="K24" i="1"/>
  <c r="M23" i="1" l="1"/>
  <c r="N23" i="1" s="1"/>
  <c r="M21" i="1"/>
  <c r="N21" i="1" s="1"/>
  <c r="M22" i="1"/>
  <c r="N22" i="1" s="1"/>
  <c r="O23" i="1"/>
  <c r="O21" i="1"/>
  <c r="N24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<sst xmlns="http://schemas.openxmlformats.org/spreadsheetml/2006/main" count="42" uniqueCount="38">
  <si>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</si>
  <si>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</si>
  <si>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</si>
  <si>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</si>
  <si>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</si>
  <si>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</si>
  <si>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</si>
  <si>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</si>
  <si>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</si>
  <si>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</si>
  <si>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</si>
  <si>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</si>
  <si>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</si>
  <si>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</si>
  <si>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</si>
  <si>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</si>
  <si>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</si>
  <si>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</si>
  <si>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</si>
  <si>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</si>
  <si>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</si>
  <si>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</si>
  <si>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</si>
  <si>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</si>
  <si>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</si>
  <si>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</si>
  <si>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</si>
  <si>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</si>
  <si>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</si>
  <si>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Шт.</t>
  </si>
  <si>
    <t>путем запроса котировок в электронной форме, участниками которого могут являться</t>
  </si>
  <si>
    <t>№ 088-24</t>
  </si>
  <si>
    <t>Видеопроцессор эндоскопический</t>
  </si>
  <si>
    <t>Исходя из имеющегося у Заказчика объёма финансового обеспечения для осуществления закупки НМЦД устанавливается в размере 203500 руб. (двести три тысячи пятьсот рублей 00 копеек)</t>
  </si>
  <si>
    <t>КП вх.942 от 19.04.2024</t>
  </si>
  <si>
    <t>КП вх.941 от 19.04.2024</t>
  </si>
  <si>
    <t>КП вх.940 от 19.04.2024</t>
  </si>
  <si>
    <t>на поставку видеопроцессора эндоскопического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</si>
</sst>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T17" sqref="T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85546875" style="2" customWidth="1"/>
    <col min="15" max="15" width="15.425781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37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30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28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27" t="s">
        <v>20</v>
      </c>
      <c r="M13" s="27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31" t="s">
        <v>14</v>
      </c>
      <c r="B18" s="32"/>
      <c r="C18" s="33">
        <f>O21</f>
        <v>203500</v>
      </c>
      <c r="D18" s="32"/>
      <c r="E18" s="20" t="s">
        <v>34</v>
      </c>
      <c r="F18" s="22" t="s">
        <v>35</v>
      </c>
      <c r="G18" s="22" t="s">
        <v>36</v>
      </c>
      <c r="H18" s="13"/>
      <c r="I18" s="20"/>
      <c r="J18" s="20"/>
      <c r="K18" s="21"/>
      <c r="L18" s="21"/>
      <c r="M18" s="21"/>
      <c r="N18" s="21"/>
      <c r="O18" s="20"/>
    </row>
    <row r="19" spans="1:17" s="6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20" t="s">
        <v>5</v>
      </c>
      <c r="F19" s="20" t="s">
        <v>7</v>
      </c>
      <c r="G19" s="20" t="s">
        <v>8</v>
      </c>
      <c r="H19" s="20" t="s">
        <v>22</v>
      </c>
      <c r="I19" s="20" t="s">
        <v>23</v>
      </c>
      <c r="J19" s="34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0" t="s">
        <v>10</v>
      </c>
    </row>
    <row r="20" spans="1:17" s="6" customFormat="1" ht="30" x14ac:dyDescent="0.25">
      <c r="A20" s="26"/>
      <c r="B20" s="26"/>
      <c r="C20" s="16" t="s">
        <v>3</v>
      </c>
      <c r="D20" s="16" t="s">
        <v>4</v>
      </c>
      <c r="E20" s="20" t="s">
        <v>6</v>
      </c>
      <c r="F20" s="20" t="s">
        <v>6</v>
      </c>
      <c r="G20" s="20" t="s">
        <v>6</v>
      </c>
      <c r="H20" s="20" t="s">
        <v>6</v>
      </c>
      <c r="I20" s="20" t="s">
        <v>6</v>
      </c>
      <c r="J20" s="35"/>
      <c r="K20" s="26"/>
      <c r="L20" s="26"/>
      <c r="M20" s="26"/>
      <c r="N20" s="26"/>
      <c r="O20" s="30"/>
    </row>
    <row r="21" spans="1:17" s="6" customFormat="1" ht="43.5" customHeight="1" x14ac:dyDescent="0.25">
      <c r="A21" s="21">
        <v>1</v>
      </c>
      <c r="B21" s="23" t="s">
        <v>32</v>
      </c>
      <c r="C21" s="24" t="s">
        <v>29</v>
      </c>
      <c r="D21" s="25">
        <v>1</v>
      </c>
      <c r="E21" s="20">
        <v>206500</v>
      </c>
      <c r="F21" s="20">
        <v>204000</v>
      </c>
      <c r="G21" s="20">
        <v>200000</v>
      </c>
      <c r="H21" s="20"/>
      <c r="I21" s="20"/>
      <c r="J21" s="20">
        <f t="shared" ref="J21:J23" si="0">AVERAGE(E21:I21)</f>
        <v>203500</v>
      </c>
      <c r="K21" s="21">
        <f t="shared" ref="K21:K23" si="1">COUNT(E21:I21)</f>
        <v>3</v>
      </c>
      <c r="L21" s="21">
        <f t="shared" ref="L21:L23" si="2">STDEV(E21:I21)</f>
        <v>3278.7192621510003</v>
      </c>
      <c r="M21" s="21">
        <f t="shared" ref="M21:M23" si="3">L21/J21*100</f>
        <v>1.6111642565852582</v>
      </c>
      <c r="N21" s="21" t="str">
        <f t="shared" ref="N21:N23" si="4">IF(M21&lt;33,"ОДНОРОДНЫЕ","НЕОДНОРОДНЫЕ")</f>
        <v>ОДНОРОДНЫЕ</v>
      </c>
      <c r="O21" s="20">
        <f t="shared" ref="O21:O23" si="5">D21*J21</f>
        <v>203500</v>
      </c>
    </row>
    <row r="22" spans="1:17" s="6" customFormat="1" hidden="1" x14ac:dyDescent="0.25">
      <c r="A22" s="15">
        <v>3</v>
      </c>
      <c r="B22" s="15"/>
      <c r="C22" s="15"/>
      <c r="D22" s="17"/>
      <c r="E22" s="14"/>
      <c r="F22" s="14"/>
      <c r="G22" s="14"/>
      <c r="H22" s="14"/>
      <c r="I22" s="14"/>
      <c r="J22" s="14" t="e">
        <f t="shared" si="0"/>
        <v>#DIV/0!</v>
      </c>
      <c r="K22" s="15">
        <f t="shared" si="1"/>
        <v>0</v>
      </c>
      <c r="L22" s="15" t="e">
        <f t="shared" si="2"/>
        <v>#DIV/0!</v>
      </c>
      <c r="M22" s="15" t="e">
        <f t="shared" si="3"/>
        <v>#DIV/0!</v>
      </c>
      <c r="N22" s="15" t="e">
        <f t="shared" si="4"/>
        <v>#DIV/0!</v>
      </c>
      <c r="O22" s="14" t="e">
        <f t="shared" si="5"/>
        <v>#DIV/0!</v>
      </c>
    </row>
    <row r="23" spans="1:17" s="6" customFormat="1" hidden="1" x14ac:dyDescent="0.25">
      <c r="A23" s="15">
        <v>4</v>
      </c>
      <c r="B23" s="18"/>
      <c r="C23" s="15"/>
      <c r="D23" s="19"/>
      <c r="E23" s="14"/>
      <c r="F23" s="14"/>
      <c r="G23" s="14"/>
      <c r="H23" s="14"/>
      <c r="I23" s="14"/>
      <c r="J23" s="14" t="e">
        <f t="shared" si="0"/>
        <v>#DIV/0!</v>
      </c>
      <c r="K23" s="15">
        <f t="shared" si="1"/>
        <v>0</v>
      </c>
      <c r="L23" s="15" t="e">
        <f t="shared" si="2"/>
        <v>#DIV/0!</v>
      </c>
      <c r="M23" s="15" t="e">
        <f t="shared" si="3"/>
        <v>#DIV/0!</v>
      </c>
      <c r="N23" s="15" t="e">
        <f t="shared" si="4"/>
        <v>#DIV/0!</v>
      </c>
      <c r="O23" s="14" t="e">
        <f t="shared" si="5"/>
        <v>#DIV/0!</v>
      </c>
    </row>
    <row r="24" spans="1:17" s="6" customFormat="1" ht="14.45" hidden="1" customHeight="1" x14ac:dyDescent="0.25">
      <c r="A24" s="15">
        <v>5</v>
      </c>
      <c r="B24" s="18"/>
      <c r="C24" s="15"/>
      <c r="D24" s="19"/>
      <c r="E24" s="14"/>
      <c r="F24" s="14"/>
      <c r="G24" s="14"/>
      <c r="H24" s="14"/>
      <c r="I24" s="14"/>
      <c r="J24" s="14" t="e">
        <f>AVERAGE(E24:I24)</f>
        <v>#DIV/0!</v>
      </c>
      <c r="K24" s="15">
        <f>COUNT(E24:I24)</f>
        <v>0</v>
      </c>
      <c r="L24" s="15" t="e">
        <f>STDEV(E24:I24)</f>
        <v>#DIV/0!</v>
      </c>
      <c r="M24" s="15" t="e">
        <f>L24/J24*100</f>
        <v>#DIV/0!</v>
      </c>
      <c r="N24" s="15" t="e">
        <f>IF(M24&lt;33,"ОДНОРОДНЫЕ","НЕОДНОРОДНЫЕ")</f>
        <v>#DIV/0!</v>
      </c>
      <c r="O24" s="14" t="e">
        <f>D24*J24</f>
        <v>#DIV/0!</v>
      </c>
    </row>
    <row r="25" spans="1:17" s="7" customForma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7" s="10" customFormat="1" x14ac:dyDescent="0.25">
      <c r="A26" s="28" t="s">
        <v>25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3.6" customHeight="1" x14ac:dyDescent="0.25">
      <c r="A27" s="29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7" s="10" customForma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s="38" customFormat="1" ht="14.25" x14ac:dyDescent="0.25">
      <c r="A29" s="36" t="s">
        <v>33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</row>
  </sheetData>
  <mergeCells count="17">
    <mergeCell ref="A19:A20"/>
    <mergeCell ref="B19:B20"/>
    <mergeCell ref="C19:D19"/>
    <mergeCell ref="A29:O29"/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1:N24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4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2024-04-22T04:51:28Z</dcterms:modified>
</cp:coreProperties>
</file>