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F28" i="1"/>
  <c r="G28" i="1"/>
  <c r="E28" i="1"/>
  <c r="L21" i="1"/>
  <c r="K21" i="1"/>
  <c r="J21" i="1"/>
  <c r="O21" i="1" s="1"/>
  <c r="L24" i="1"/>
  <c r="K24" i="1"/>
  <c r="O24" i="1"/>
  <c r="L23" i="1"/>
  <c r="K23" i="1"/>
  <c r="O23" i="1"/>
  <c r="L22" i="1"/>
  <c r="K22" i="1"/>
  <c r="O22" i="1"/>
  <c r="M22" i="1" l="1"/>
  <c r="N22" i="1" s="1"/>
  <c r="M24" i="1"/>
  <c r="N24" i="1" s="1"/>
  <c r="M23" i="1"/>
  <c r="N23" i="1" s="1"/>
  <c r="M21" i="1"/>
  <c r="N21" i="1" s="1"/>
  <c r="O25" i="1" l="1"/>
  <c r="K25" i="1"/>
  <c r="L25" i="1"/>
  <c r="O26" i="1"/>
  <c r="K26" i="1"/>
  <c r="L26" i="1"/>
  <c r="M26" i="1" l="1"/>
  <c r="N26" i="1" s="1"/>
  <c r="M25" i="1"/>
  <c r="N25" i="1" s="1"/>
  <c r="L27" i="1" l="1"/>
  <c r="K27" i="1"/>
  <c r="M27" i="1" l="1"/>
  <c r="N27" i="1" s="1"/>
  <c r="O27" i="1"/>
  <c r="C18" i="1" s="1"/>
</calcChain>
</file>

<file path=xl/sharedStrings.xml><?xml version="1.0" encoding="utf-8"?>
<sst xmlns="http://schemas.openxmlformats.org/spreadsheetml/2006/main" count="54" uniqueCount="44">
  <si>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</si>
  <si>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</si>
  <si>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</si>
  <si>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</si>
  <si>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</si>
  <si>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</si>
  <si>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</si>
  <si>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</si>
  <si>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</si>
  <si>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</si>
  <si>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</si>
  <si>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</si>
  <si>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</si>
  <si>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</si>
  <si>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</si>
  <si>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</si>
  <si>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</si>
  <si>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</si>
  <si>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</si>
  <si>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</si>
  <si>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</si>
  <si>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</si>
  <si>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</si>
  <si>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</si>
  <si>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</si>
  <si>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</si>
  <si>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</si>
  <si>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</si>
  <si>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</si>
  <si>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</si>
  <si>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084-24</t>
  </si>
  <si>
    <t>на поставку светильников к ним путем запроса котировок</t>
  </si>
  <si>
    <t>Офисный светильник универсальный потолочный, светодиодный</t>
  </si>
  <si>
    <t>Светильник светодиодный потолочный</t>
  </si>
  <si>
    <t xml:space="preserve">Светильник светодиодный накладной </t>
  </si>
  <si>
    <t>Светильник светодиодный встраиваемый</t>
  </si>
  <si>
    <t>Прожектор светодиодный 220 В</t>
  </si>
  <si>
    <t>Светильник уличный</t>
  </si>
  <si>
    <t>шт</t>
  </si>
  <si>
    <t>шт.</t>
  </si>
  <si>
    <t>КП вх. 852 от 10.04.2024</t>
  </si>
  <si>
    <t>КП вх. 853 от 10.04.2024</t>
  </si>
  <si>
    <t>Начальная (максимальная) цена договора устанавливается в размере 1 247 884,45 руб. (один миллион двести сорок семь тысяч восемьсот восемьдесят четыре рубля сорок пять копеек)</t>
  </si>
  <si>
    <t>КП вх. 854 от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</si>
</sst>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85" zoomScaleNormal="85" zoomScalePageLayoutView="70" workbookViewId="0">
      <selection activeCell="M36" sqref="M36:M40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7.85546875" style="2" bestFit="1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8" t="s">
        <v>26</v>
      </c>
    </row>
    <row r="2" spans="1:15" ht="14.45" customHeight="1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8" t="s">
        <v>27</v>
      </c>
    </row>
    <row r="3" spans="1:15" ht="14.45" hidden="1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8"/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8" t="s">
        <v>31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8" t="s">
        <v>28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8" t="s">
        <v>29</v>
      </c>
    </row>
    <row r="7" spans="1:15" ht="14.45" customHeight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18" t="s">
        <v>30</v>
      </c>
    </row>
    <row r="8" spans="1:15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4"/>
    </row>
    <row r="9" spans="1:15" s="6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16</v>
      </c>
    </row>
    <row r="10" spans="1:15" s="6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8" t="s">
        <v>21</v>
      </c>
    </row>
    <row r="11" spans="1:15" s="6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8" t="s">
        <v>17</v>
      </c>
    </row>
    <row r="12" spans="1:15" s="6" customForma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4"/>
      <c r="M12" s="14"/>
      <c r="N12" s="14"/>
      <c r="O12" s="4"/>
    </row>
    <row r="13" spans="1:15" s="6" customFormat="1" ht="28.9" customHeight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30" t="s">
        <v>20</v>
      </c>
      <c r="M13" s="30"/>
      <c r="N13" s="14"/>
      <c r="O13" s="4" t="s">
        <v>18</v>
      </c>
    </row>
    <row r="14" spans="1:15" x14ac:dyDescent="0.25">
      <c r="A14" s="14"/>
      <c r="B14" s="14"/>
      <c r="C14" s="14"/>
      <c r="D14" s="14"/>
      <c r="E14" s="4"/>
      <c r="F14" s="4"/>
      <c r="G14" s="4"/>
      <c r="H14" s="4"/>
      <c r="I14" s="4"/>
      <c r="J14" s="4"/>
      <c r="K14" s="14"/>
      <c r="L14" s="14"/>
      <c r="M14" s="14"/>
      <c r="N14" s="14"/>
      <c r="O14" s="4"/>
    </row>
    <row r="15" spans="1:15" x14ac:dyDescent="0.25">
      <c r="A15" s="14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4"/>
    </row>
    <row r="16" spans="1:15" hidden="1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x14ac:dyDescent="0.25">
      <c r="A17" s="14"/>
      <c r="B17" s="14"/>
      <c r="C17" s="14"/>
      <c r="D17" s="14"/>
      <c r="E17" s="4"/>
      <c r="F17" s="4"/>
      <c r="G17" s="4"/>
      <c r="H17" s="4"/>
      <c r="I17" s="4"/>
      <c r="J17" s="4"/>
      <c r="K17" s="14"/>
      <c r="L17" s="14"/>
      <c r="M17" s="14"/>
      <c r="N17" s="14"/>
      <c r="O17" s="4"/>
    </row>
    <row r="18" spans="1:15" s="5" customFormat="1" ht="30" x14ac:dyDescent="0.25">
      <c r="A18" s="34" t="s">
        <v>14</v>
      </c>
      <c r="B18" s="35"/>
      <c r="C18" s="36">
        <f>SUM(O21:O27)</f>
        <v>1247884.4499999997</v>
      </c>
      <c r="D18" s="35"/>
      <c r="E18" s="27" t="s">
        <v>40</v>
      </c>
      <c r="F18" s="27" t="s">
        <v>41</v>
      </c>
      <c r="G18" s="27" t="s">
        <v>43</v>
      </c>
      <c r="H18" s="11"/>
      <c r="I18" s="15"/>
      <c r="J18" s="15"/>
      <c r="K18" s="12"/>
      <c r="L18" s="12"/>
      <c r="M18" s="12"/>
      <c r="N18" s="12"/>
      <c r="O18" s="15"/>
    </row>
    <row r="19" spans="1:15" s="5" customFormat="1" x14ac:dyDescent="0.25">
      <c r="A19" s="39" t="s">
        <v>0</v>
      </c>
      <c r="B19" s="39" t="s">
        <v>1</v>
      </c>
      <c r="C19" s="39" t="s">
        <v>2</v>
      </c>
      <c r="D19" s="39"/>
      <c r="E19" s="15" t="s">
        <v>5</v>
      </c>
      <c r="F19" s="15" t="s">
        <v>7</v>
      </c>
      <c r="G19" s="15" t="s">
        <v>8</v>
      </c>
      <c r="H19" s="15" t="s">
        <v>22</v>
      </c>
      <c r="I19" s="15" t="s">
        <v>23</v>
      </c>
      <c r="J19" s="37" t="s">
        <v>15</v>
      </c>
      <c r="K19" s="39" t="s">
        <v>11</v>
      </c>
      <c r="L19" s="39" t="s">
        <v>12</v>
      </c>
      <c r="M19" s="39" t="s">
        <v>13</v>
      </c>
      <c r="N19" s="39" t="s">
        <v>9</v>
      </c>
      <c r="O19" s="33" t="s">
        <v>10</v>
      </c>
    </row>
    <row r="20" spans="1:15" s="5" customFormat="1" ht="30" x14ac:dyDescent="0.25">
      <c r="A20" s="40"/>
      <c r="B20" s="40"/>
      <c r="C20" s="13" t="s">
        <v>3</v>
      </c>
      <c r="D20" s="13" t="s">
        <v>4</v>
      </c>
      <c r="E20" s="15" t="s">
        <v>6</v>
      </c>
      <c r="F20" s="15" t="s">
        <v>6</v>
      </c>
      <c r="G20" s="15" t="s">
        <v>6</v>
      </c>
      <c r="H20" s="15" t="s">
        <v>6</v>
      </c>
      <c r="I20" s="15" t="s">
        <v>6</v>
      </c>
      <c r="J20" s="38"/>
      <c r="K20" s="39"/>
      <c r="L20" s="39"/>
      <c r="M20" s="39"/>
      <c r="N20" s="39"/>
      <c r="O20" s="33"/>
    </row>
    <row r="21" spans="1:15" s="5" customFormat="1" ht="45" x14ac:dyDescent="0.25">
      <c r="A21" s="23">
        <v>1</v>
      </c>
      <c r="B21" s="41" t="s">
        <v>32</v>
      </c>
      <c r="C21" s="19" t="s">
        <v>38</v>
      </c>
      <c r="D21" s="19">
        <v>400</v>
      </c>
      <c r="E21" s="25">
        <v>2035</v>
      </c>
      <c r="F21" s="26">
        <v>2136</v>
      </c>
      <c r="G21" s="26">
        <v>1750</v>
      </c>
      <c r="H21" s="27"/>
      <c r="I21" s="27"/>
      <c r="J21" s="27">
        <f>ROUNDDOWN(AVERAGE(E21:I21),2)</f>
        <v>1973.66</v>
      </c>
      <c r="K21" s="28">
        <f t="shared" ref="K21" si="0">COUNT(E21:I21)</f>
        <v>3</v>
      </c>
      <c r="L21" s="28">
        <f t="shared" ref="L21" si="1">STDEV(E21:I21)</f>
        <v>200.17575610780975</v>
      </c>
      <c r="M21" s="28">
        <f t="shared" ref="M21" si="2">L21/J21*100</f>
        <v>10.142362722445089</v>
      </c>
      <c r="N21" s="28" t="str">
        <f t="shared" ref="N21" si="3">IF(M21&lt;33,"ОДНОРОДНЫЕ","НЕОДНОРОДНЫЕ")</f>
        <v>ОДНОРОДНЫЕ</v>
      </c>
      <c r="O21" s="27">
        <f t="shared" ref="O21" si="4">D21*J21</f>
        <v>789464</v>
      </c>
    </row>
    <row r="22" spans="1:15" s="5" customFormat="1" ht="30" x14ac:dyDescent="0.25">
      <c r="A22" s="23">
        <v>2</v>
      </c>
      <c r="B22" s="41" t="s">
        <v>33</v>
      </c>
      <c r="C22" s="19" t="s">
        <v>38</v>
      </c>
      <c r="D22" s="19">
        <v>155</v>
      </c>
      <c r="E22" s="25">
        <v>2035</v>
      </c>
      <c r="F22" s="26">
        <v>2177</v>
      </c>
      <c r="G22" s="26">
        <v>1600</v>
      </c>
      <c r="H22" s="27"/>
      <c r="I22" s="27"/>
      <c r="J22" s="27">
        <f t="shared" ref="J22:J27" si="5">ROUNDDOWN(AVERAGE(E22:I22),2)</f>
        <v>1937.33</v>
      </c>
      <c r="K22" s="28">
        <f t="shared" ref="K22:K24" si="6">COUNT(E22:I22)</f>
        <v>3</v>
      </c>
      <c r="L22" s="28">
        <f t="shared" ref="L22:L24" si="7">STDEV(E22:I22)</f>
        <v>300.64319937981804</v>
      </c>
      <c r="M22" s="28">
        <f t="shared" ref="M22:M24" si="8">L22/J22*100</f>
        <v>15.518429972168812</v>
      </c>
      <c r="N22" s="28" t="str">
        <f t="shared" ref="N22:N24" si="9">IF(M22&lt;33,"ОДНОРОДНЫЕ","НЕОДНОРОДНЫЕ")</f>
        <v>ОДНОРОДНЫЕ</v>
      </c>
      <c r="O22" s="27">
        <f t="shared" ref="O22:O23" si="10">D22*J22</f>
        <v>300286.14999999997</v>
      </c>
    </row>
    <row r="23" spans="1:15" s="5" customFormat="1" ht="30" x14ac:dyDescent="0.25">
      <c r="A23" s="23">
        <v>3</v>
      </c>
      <c r="B23" s="41" t="s">
        <v>34</v>
      </c>
      <c r="C23" s="19" t="s">
        <v>39</v>
      </c>
      <c r="D23" s="19">
        <v>55</v>
      </c>
      <c r="E23" s="25">
        <v>840</v>
      </c>
      <c r="F23" s="26">
        <v>900</v>
      </c>
      <c r="G23" s="26">
        <v>1450</v>
      </c>
      <c r="H23" s="27"/>
      <c r="I23" s="27"/>
      <c r="J23" s="27">
        <f t="shared" si="5"/>
        <v>1063.33</v>
      </c>
      <c r="K23" s="28">
        <f t="shared" si="6"/>
        <v>3</v>
      </c>
      <c r="L23" s="28">
        <f t="shared" si="7"/>
        <v>336.20430296671287</v>
      </c>
      <c r="M23" s="28">
        <f t="shared" si="8"/>
        <v>31.61805864282141</v>
      </c>
      <c r="N23" s="28" t="str">
        <f t="shared" si="9"/>
        <v>ОДНОРОДНЫЕ</v>
      </c>
      <c r="O23" s="27">
        <f t="shared" si="10"/>
        <v>58483.149999999994</v>
      </c>
    </row>
    <row r="24" spans="1:15" s="5" customFormat="1" ht="30" x14ac:dyDescent="0.25">
      <c r="A24" s="23">
        <v>4</v>
      </c>
      <c r="B24" s="41" t="s">
        <v>35</v>
      </c>
      <c r="C24" s="19" t="s">
        <v>39</v>
      </c>
      <c r="D24" s="19">
        <v>20</v>
      </c>
      <c r="E24" s="25">
        <v>600</v>
      </c>
      <c r="F24" s="26">
        <v>550</v>
      </c>
      <c r="G24" s="26">
        <v>950</v>
      </c>
      <c r="H24" s="27"/>
      <c r="I24" s="27"/>
      <c r="J24" s="27">
        <f t="shared" si="5"/>
        <v>700</v>
      </c>
      <c r="K24" s="28">
        <f t="shared" si="6"/>
        <v>3</v>
      </c>
      <c r="L24" s="28">
        <f t="shared" si="7"/>
        <v>217.94494717703367</v>
      </c>
      <c r="M24" s="28">
        <f t="shared" si="8"/>
        <v>31.134992453861955</v>
      </c>
      <c r="N24" s="28" t="str">
        <f t="shared" si="9"/>
        <v>ОДНОРОДНЫЕ</v>
      </c>
      <c r="O24" s="27">
        <f>D24*J24</f>
        <v>14000</v>
      </c>
    </row>
    <row r="25" spans="1:15" s="5" customFormat="1" x14ac:dyDescent="0.25">
      <c r="A25" s="23">
        <v>5</v>
      </c>
      <c r="B25" s="41" t="s">
        <v>36</v>
      </c>
      <c r="C25" s="19" t="s">
        <v>38</v>
      </c>
      <c r="D25" s="19">
        <v>20</v>
      </c>
      <c r="E25" s="25">
        <v>350</v>
      </c>
      <c r="F25" s="26">
        <v>400</v>
      </c>
      <c r="G25" s="26">
        <v>600</v>
      </c>
      <c r="H25" s="21"/>
      <c r="I25" s="21"/>
      <c r="J25" s="27">
        <f t="shared" si="5"/>
        <v>450</v>
      </c>
      <c r="K25" s="20">
        <f t="shared" ref="K25:K26" si="11">COUNT(E25:I25)</f>
        <v>3</v>
      </c>
      <c r="L25" s="20">
        <f t="shared" ref="L25:L26" si="12">STDEV(E25:I25)</f>
        <v>132.28756555322954</v>
      </c>
      <c r="M25" s="20">
        <f t="shared" ref="M25:M26" si="13">L25/J25*100</f>
        <v>29.397236789606563</v>
      </c>
      <c r="N25" s="20" t="str">
        <f t="shared" ref="N25:N26" si="14">IF(M25&lt;33,"ОДНОРОДНЫЕ","НЕОДНОРОДНЫЕ")</f>
        <v>ОДНОРОДНЫЕ</v>
      </c>
      <c r="O25" s="21">
        <f t="shared" ref="O25:O26" si="15">D25*J25</f>
        <v>9000</v>
      </c>
    </row>
    <row r="26" spans="1:15" s="5" customFormat="1" x14ac:dyDescent="0.25">
      <c r="A26" s="23">
        <v>6</v>
      </c>
      <c r="B26" s="41" t="s">
        <v>36</v>
      </c>
      <c r="C26" s="19" t="s">
        <v>38</v>
      </c>
      <c r="D26" s="19">
        <v>20</v>
      </c>
      <c r="E26" s="25">
        <v>408</v>
      </c>
      <c r="F26" s="26">
        <v>420.2</v>
      </c>
      <c r="G26" s="26">
        <v>600</v>
      </c>
      <c r="H26" s="22"/>
      <c r="I26" s="21"/>
      <c r="J26" s="27">
        <f t="shared" si="5"/>
        <v>476.06</v>
      </c>
      <c r="K26" s="20">
        <f t="shared" si="11"/>
        <v>3</v>
      </c>
      <c r="L26" s="20">
        <f t="shared" si="12"/>
        <v>107.50262012310814</v>
      </c>
      <c r="M26" s="20">
        <f t="shared" si="13"/>
        <v>22.581737621961128</v>
      </c>
      <c r="N26" s="20" t="str">
        <f t="shared" si="14"/>
        <v>ОДНОРОДНЫЕ</v>
      </c>
      <c r="O26" s="21">
        <f t="shared" si="15"/>
        <v>9521.2000000000007</v>
      </c>
    </row>
    <row r="27" spans="1:15" s="5" customFormat="1" x14ac:dyDescent="0.25">
      <c r="A27" s="23">
        <v>7</v>
      </c>
      <c r="B27" s="41" t="s">
        <v>37</v>
      </c>
      <c r="C27" s="19" t="s">
        <v>38</v>
      </c>
      <c r="D27" s="19">
        <v>15</v>
      </c>
      <c r="E27" s="25">
        <v>5086</v>
      </c>
      <c r="F27" s="26">
        <v>5340</v>
      </c>
      <c r="G27" s="26">
        <v>3000</v>
      </c>
      <c r="H27" s="22"/>
      <c r="I27" s="15"/>
      <c r="J27" s="27">
        <f t="shared" si="5"/>
        <v>4475.33</v>
      </c>
      <c r="K27" s="12">
        <f t="shared" ref="K27" si="16">COUNT(E27:I27)</f>
        <v>3</v>
      </c>
      <c r="L27" s="12">
        <f t="shared" ref="L27" si="17">STDEV(E27:I27)</f>
        <v>1283.9724815327361</v>
      </c>
      <c r="M27" s="12">
        <f t="shared" ref="M27" si="18">L27/J27*100</f>
        <v>28.69000680469901</v>
      </c>
      <c r="N27" s="12" t="str">
        <f t="shared" ref="N27" si="19">IF(M27&lt;33,"ОДНОРОДНЫЕ","НЕОДНОРОДНЫЕ")</f>
        <v>ОДНОРОДНЫЕ</v>
      </c>
      <c r="O27" s="15">
        <f>D27*J27</f>
        <v>67129.95</v>
      </c>
    </row>
    <row r="28" spans="1:15" s="5" customFormat="1" x14ac:dyDescent="0.25">
      <c r="A28" s="12"/>
      <c r="B28" s="16"/>
      <c r="C28" s="17"/>
      <c r="D28" s="24"/>
      <c r="E28" s="15">
        <f>SUMPRODUCT($D$21:$D$27,E21:E27)</f>
        <v>1279075</v>
      </c>
      <c r="F28" s="27">
        <f t="shared" ref="F28:G28" si="20">SUMPRODUCT($D$21:$D$27,F21:F27)</f>
        <v>1348839</v>
      </c>
      <c r="G28" s="27">
        <f t="shared" si="20"/>
        <v>1115750</v>
      </c>
      <c r="H28" s="15"/>
      <c r="I28" s="15"/>
      <c r="J28" s="15"/>
      <c r="K28" s="12"/>
      <c r="L28" s="12"/>
      <c r="M28" s="12"/>
      <c r="N28" s="12"/>
      <c r="O28" s="15"/>
    </row>
    <row r="29" spans="1:15" s="6" customFormat="1" x14ac:dyDescent="0.25">
      <c r="A29" s="14"/>
      <c r="B29" s="14"/>
      <c r="C29" s="14"/>
      <c r="D29" s="14"/>
      <c r="E29" s="4"/>
      <c r="F29" s="4"/>
      <c r="G29" s="4"/>
      <c r="H29" s="4"/>
      <c r="I29" s="4"/>
      <c r="J29" s="4"/>
      <c r="K29" s="14"/>
      <c r="L29" s="14"/>
      <c r="M29" s="14"/>
      <c r="N29" s="14"/>
      <c r="O29" s="4"/>
    </row>
    <row r="30" spans="1:15" s="9" customForma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s="9" customFormat="1" x14ac:dyDescent="0.25">
      <c r="A31" s="32" t="s">
        <v>24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s="9" customFormat="1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7" s="9" customFormat="1" x14ac:dyDescent="0.25">
      <c r="A33" s="29" t="s">
        <v>42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0"/>
      <c r="Q33" s="10"/>
    </row>
    <row r="37" spans="1:17" x14ac:dyDescent="0.25">
      <c r="M37" s="42"/>
    </row>
  </sheetData>
  <mergeCells count="17">
    <mergeCell ref="C19:D19"/>
    <mergeCell ref="A33:O33"/>
    <mergeCell ref="L13:M13"/>
    <mergeCell ref="B15:N15"/>
    <mergeCell ref="A30:O30"/>
    <mergeCell ref="A31:O31"/>
    <mergeCell ref="A32:O32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5:N28">
    <cfRule type="containsText" dxfId="23" priority="22" operator="containsText" text="НЕ">
      <formula>NOT(ISERROR(SEARCH("НЕ",N25)))</formula>
    </cfRule>
    <cfRule type="containsText" dxfId="22" priority="23" operator="containsText" text="ОДНОРОДНЫЕ">
      <formula>NOT(ISERROR(SEARCH("ОДНОРОДНЫЕ",N25)))</formula>
    </cfRule>
    <cfRule type="containsText" dxfId="21" priority="24" operator="containsText" text="НЕОДНОРОДНЫЕ">
      <formula>NOT(ISERROR(SEARCH("НЕОДНОРОДНЫЕ",N25)))</formula>
    </cfRule>
  </conditionalFormatting>
  <conditionalFormatting sqref="N25:N28">
    <cfRule type="containsText" dxfId="20" priority="19" operator="containsText" text="НЕОДНОРОДНЫЕ">
      <formula>NOT(ISERROR(SEARCH("НЕОДНОРОДНЫЕ",N25)))</formula>
    </cfRule>
    <cfRule type="containsText" dxfId="19" priority="20" operator="containsText" text="ОДНОРОДНЫЕ">
      <formula>NOT(ISERROR(SEARCH("ОДНОРОДНЫЕ",N25)))</formula>
    </cfRule>
    <cfRule type="containsText" dxfId="18" priority="21" operator="containsText" text="НЕОДНОРОДНЫЕ">
      <formula>NOT(ISERROR(SEARCH("НЕОДНОРОДНЫЕ",N25)))</formula>
    </cfRule>
  </conditionalFormatting>
  <conditionalFormatting sqref="N22:N24">
    <cfRule type="containsText" dxfId="17" priority="10" operator="containsText" text="НЕ">
      <formula>NOT(ISERROR(SEARCH("НЕ",N22)))</formula>
    </cfRule>
    <cfRule type="containsText" dxfId="16" priority="11" operator="containsText" text="ОДНОРОДНЫЕ">
      <formula>NOT(ISERROR(SEARCH("ОДНОРОДНЫЕ",N22)))</formula>
    </cfRule>
    <cfRule type="containsText" dxfId="15" priority="12" operator="containsText" text="НЕОДНОРОДНЫЕ">
      <formula>NOT(ISERROR(SEARCH("НЕОДНОРОДНЫЕ",N22)))</formula>
    </cfRule>
  </conditionalFormatting>
  <conditionalFormatting sqref="N22:N24">
    <cfRule type="containsText" dxfId="14" priority="7" operator="containsText" text="НЕОДНОРОДНЫЕ">
      <formula>NOT(ISERROR(SEARCH("НЕОДНОРОДНЫЕ",N22)))</formula>
    </cfRule>
    <cfRule type="containsText" dxfId="13" priority="8" operator="containsText" text="ОДНОРОДНЫЕ">
      <formula>NOT(ISERROR(SEARCH("ОДНОРОДНЫЕ",N22)))</formula>
    </cfRule>
    <cfRule type="containsText" dxfId="12" priority="9" operator="containsText" text="НЕОДНОРОДНЫЕ">
      <formula>NOT(ISERROR(SEARCH("НЕОДНОРОДНЫЕ",N22)))</formula>
    </cfRule>
  </conditionalFormatting>
  <conditionalFormatting sqref="N21">
    <cfRule type="containsText" dxfId="11" priority="4" operator="containsText" text="НЕ">
      <formula>NOT(ISERROR(SEARCH("НЕ",N21)))</formula>
    </cfRule>
    <cfRule type="containsText" dxfId="10" priority="5" operator="containsText" text="ОДНОРОДНЫЕ">
      <formula>NOT(ISERROR(SEARCH("ОДНОРОДНЫЕ",N21)))</formula>
    </cfRule>
    <cfRule type="containsText" dxfId="9" priority="6" operator="containsText" text="НЕОДНОРОДНЫЕ">
      <formula>NOT(ISERROR(SEARCH("НЕОДНОРОДНЫЕ",N21)))</formula>
    </cfRule>
  </conditionalFormatting>
  <conditionalFormatting sqref="N21">
    <cfRule type="containsText" dxfId="5" priority="1" operator="containsText" text="НЕОДНОРОДНЫЕ">
      <formula>NOT(ISERROR(SEARCH("НЕОДНОРОДНЫЕ",N21)))</formula>
    </cfRule>
    <cfRule type="containsText" dxfId="4" priority="2" operator="containsText" text="ОДНОРОДНЫЕ">
      <formula>NOT(ISERROR(SEARCH("ОДНОРОДНЫЕ",N21)))</formula>
    </cfRule>
    <cfRule type="containsText" dxfId="3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2024-04-15T06:17:22Z</dcterms:modified>
</cp:coreProperties>
</file>