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N19" i="1" l="1"/>
  <c r="M19" i="1"/>
  <c r="Q19" i="1"/>
  <c r="O19" i="1" l="1"/>
  <c r="P19" i="1" s="1"/>
  <c r="C16" i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<sst xmlns="http://schemas.openxmlformats.org/spreadsheetml/2006/main" count="46" uniqueCount="38">
  <si>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</si>
  <si>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</si>
  <si>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</si>
  <si>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</si>
  <si>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</si>
  <si>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</si>
  <si>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</si>
  <si>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</si>
  <si>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</si>
  <si>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</si>
  <si>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</si>
  <si>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</si>
  <si>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</si>
  <si>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</si>
  <si>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</si>
  <si>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</si>
  <si>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</si>
  <si>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</si>
  <si>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</si>
  <si>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</si>
  <si>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</si>
  <si>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</si>
  <si>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</si>
  <si>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</si>
  <si>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</si>
  <si>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</si>
  <si>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</si>
  <si>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</si>
  <si>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</si>
  <si>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</si>
  <si>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</si>
  <si>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</si>
  <si>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№ 079-24</t>
  </si>
  <si>
    <t>на поставку лекарственных препаратов фармацевтических прочих</t>
  </si>
  <si>
    <t>Система электронного заказа "ФармКомандир"  20.03.2024</t>
  </si>
  <si>
    <t>уп</t>
  </si>
  <si>
    <t>Начальная (максимальная) цена договора устанавливается в размере 188 875,80 руб. (сто восемьдесят восемь тысяч восемьсот семьдесят пять рублей восемьдесят копеек)</t>
  </si>
  <si>
    <t>Кетоаналоги аминокислот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</si>
</sst>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N27" sqref="N27:R31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11" width="16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7" t="s">
        <v>33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32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30" t="s">
        <v>27</v>
      </c>
      <c r="O11" s="30"/>
      <c r="P11" s="15"/>
      <c r="Q11" s="13" t="s">
        <v>28</v>
      </c>
    </row>
    <row r="13" spans="1:17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7" hidden="1" x14ac:dyDescent="0.25"/>
    <row r="16" spans="1:17" ht="68.25" customHeight="1" x14ac:dyDescent="0.25">
      <c r="A16" s="38" t="s">
        <v>11</v>
      </c>
      <c r="B16" s="39"/>
      <c r="C16" s="40">
        <f>SUM(Q19:Q19)</f>
        <v>188875.80000000002</v>
      </c>
      <c r="D16" s="39"/>
      <c r="E16" s="25" t="s">
        <v>34</v>
      </c>
      <c r="F16" s="26" t="s">
        <v>34</v>
      </c>
      <c r="G16" s="26" t="s">
        <v>34</v>
      </c>
      <c r="H16" s="26"/>
      <c r="I16" s="26"/>
      <c r="J16" s="26"/>
      <c r="K16" s="26"/>
      <c r="L16" s="9"/>
      <c r="M16" s="11"/>
      <c r="N16" s="11"/>
      <c r="O16" s="11"/>
      <c r="P16" s="11"/>
      <c r="Q16" s="9"/>
    </row>
    <row r="17" spans="1:19" ht="30" customHeight="1" x14ac:dyDescent="0.25">
      <c r="A17" s="28" t="s">
        <v>0</v>
      </c>
      <c r="B17" s="28" t="s">
        <v>1</v>
      </c>
      <c r="C17" s="28" t="s">
        <v>2</v>
      </c>
      <c r="D17" s="28"/>
      <c r="E17" s="7" t="s">
        <v>29</v>
      </c>
      <c r="F17" s="7" t="s">
        <v>30</v>
      </c>
      <c r="G17" s="7" t="s">
        <v>31</v>
      </c>
      <c r="H17" s="9" t="s">
        <v>23</v>
      </c>
      <c r="I17" s="9" t="s">
        <v>24</v>
      </c>
      <c r="J17" s="9" t="s">
        <v>25</v>
      </c>
      <c r="K17" s="9" t="s">
        <v>26</v>
      </c>
      <c r="L17" s="41" t="s">
        <v>12</v>
      </c>
      <c r="M17" s="28" t="s">
        <v>8</v>
      </c>
      <c r="N17" s="28" t="s">
        <v>9</v>
      </c>
      <c r="O17" s="28" t="s">
        <v>10</v>
      </c>
      <c r="P17" s="28" t="s">
        <v>6</v>
      </c>
      <c r="Q17" s="37" t="s">
        <v>7</v>
      </c>
    </row>
    <row r="18" spans="1:19" x14ac:dyDescent="0.25">
      <c r="A18" s="29"/>
      <c r="B18" s="29"/>
      <c r="C18" s="12" t="s">
        <v>3</v>
      </c>
      <c r="D18" s="12" t="s">
        <v>4</v>
      </c>
      <c r="E18" s="7" t="s">
        <v>5</v>
      </c>
      <c r="F18" s="7" t="s">
        <v>5</v>
      </c>
      <c r="G18" s="7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42"/>
      <c r="M18" s="28"/>
      <c r="N18" s="28"/>
      <c r="O18" s="28"/>
      <c r="P18" s="28"/>
      <c r="Q18" s="37"/>
    </row>
    <row r="19" spans="1:19" s="20" customFormat="1" x14ac:dyDescent="0.25">
      <c r="A19" s="22">
        <v>1</v>
      </c>
      <c r="B19" s="23" t="s">
        <v>37</v>
      </c>
      <c r="C19" s="19" t="s">
        <v>35</v>
      </c>
      <c r="D19" s="19">
        <v>60</v>
      </c>
      <c r="E19" s="26">
        <v>3084</v>
      </c>
      <c r="F19" s="26">
        <v>3084.06</v>
      </c>
      <c r="G19" s="26">
        <v>3275.72</v>
      </c>
      <c r="H19" s="26"/>
      <c r="I19" s="24"/>
      <c r="J19" s="18"/>
      <c r="K19" s="21"/>
      <c r="L19" s="21">
        <f>ROUNDUP(AVERAGE(E19:K19),2)</f>
        <v>3147.9300000000003</v>
      </c>
      <c r="M19" s="19">
        <f t="shared" ref="M19" si="0" xml:space="preserve"> COUNT(E19:K19)</f>
        <v>3</v>
      </c>
      <c r="N19" s="19">
        <f t="shared" ref="N19" si="1">STDEV(E19:K19)</f>
        <v>110.67227716701827</v>
      </c>
      <c r="O19" s="19">
        <f t="shared" ref="O19" si="2">N19/L19*100</f>
        <v>3.5157159519753698</v>
      </c>
      <c r="P19" s="19" t="str">
        <f t="shared" ref="P19" si="3">IF(O19&lt;33,"ОДНОРОДНЫЕ","НЕОДНОРОДНЫЕ")</f>
        <v>ОДНОРОДНЫЕ</v>
      </c>
      <c r="Q19" s="21">
        <f t="shared" ref="Q19" si="4">D19*L19</f>
        <v>188875.80000000002</v>
      </c>
    </row>
    <row r="20" spans="1:19" x14ac:dyDescent="0.25">
      <c r="D20" s="16"/>
      <c r="E20" s="17"/>
      <c r="F20" s="17"/>
      <c r="G20" s="17"/>
      <c r="R20" s="6"/>
      <c r="S20" s="1"/>
    </row>
    <row r="21" spans="1:19" x14ac:dyDescent="0.25">
      <c r="A21" s="35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x14ac:dyDescent="0.25">
      <c r="A22" s="36" t="s">
        <v>17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9" ht="1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 s="15" customFormat="1" x14ac:dyDescent="0.25">
      <c r="A24" s="31" t="s">
        <v>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"/>
      <c r="S24" s="2"/>
    </row>
    <row r="25" spans="1:19" x14ac:dyDescent="0.25">
      <c r="P25" s="6"/>
    </row>
    <row r="27" spans="1:19" x14ac:dyDescent="0.25">
      <c r="O27" s="6"/>
    </row>
    <row r="30" spans="1:19" x14ac:dyDescent="0.25">
      <c r="P30" s="6"/>
    </row>
  </sheetData>
  <mergeCells count="18">
    <mergeCell ref="P17:P18"/>
    <mergeCell ref="A17:A18"/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</mergeCells>
  <conditionalFormatting sqref="P19">
    <cfRule type="containsText" dxfId="5" priority="22" operator="containsText" text="НЕ">
      <formula>NOT(ISERROR(SEARCH("НЕ",P19)))</formula>
    </cfRule>
    <cfRule type="containsText" dxfId="4" priority="23" operator="containsText" text="ОДНОРОДНЫЕ">
      <formula>NOT(ISERROR(SEARCH("ОДНОРОДНЫЕ",P19)))</formula>
    </cfRule>
    <cfRule type="containsText" dxfId="3" priority="24" operator="containsText" text="НЕОДНОРОДНЫЕ">
      <formula>NOT(ISERROR(SEARCH("НЕОДНОРОДНЫЕ",P19)))</formula>
    </cfRule>
  </conditionalFormatting>
  <conditionalFormatting sqref="P19">
    <cfRule type="containsText" dxfId="2" priority="19" operator="containsText" text="НЕОДНОРОДНЫЕ">
      <formula>NOT(ISERROR(SEARCH("НЕОДНОРОДНЫЕ",P19)))</formula>
    </cfRule>
    <cfRule type="containsText" dxfId="1" priority="20" operator="containsText" text="ОДНОРОДНЫЕ">
      <formula>NOT(ISERROR(SEARCH("ОДНОРОДНЫЕ",P19)))</formula>
    </cfRule>
    <cfRule type="containsText" dxfId="0" priority="21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2024-04-16T01:19:13Z</dcterms:modified>
</cp:coreProperties>
</file>