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5" i="1" l="1"/>
  <c r="F45" i="1"/>
  <c r="E45" i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43" i="1"/>
  <c r="I43" i="1"/>
  <c r="H43" i="1"/>
  <c r="M43" i="1" s="1"/>
  <c r="J42" i="1"/>
  <c r="I42" i="1"/>
  <c r="H42" i="1"/>
  <c r="M42" i="1" s="1"/>
  <c r="J41" i="1"/>
  <c r="I41" i="1"/>
  <c r="H41" i="1"/>
  <c r="M4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K29" i="1" l="1"/>
  <c r="L29" i="1" s="1"/>
  <c r="K26" i="1"/>
  <c r="L26" i="1" s="1"/>
  <c r="K22" i="1"/>
  <c r="L22" i="1" s="1"/>
  <c r="K32" i="1"/>
  <c r="L32" i="1" s="1"/>
  <c r="K20" i="1"/>
  <c r="L20" i="1" s="1"/>
  <c r="K24" i="1"/>
  <c r="L24" i="1" s="1"/>
  <c r="K31" i="1"/>
  <c r="L31" i="1" s="1"/>
  <c r="K27" i="1"/>
  <c r="L27" i="1" s="1"/>
  <c r="K36" i="1"/>
  <c r="L36" i="1" s="1"/>
  <c r="K25" i="1"/>
  <c r="L25" i="1" s="1"/>
  <c r="K21" i="1"/>
  <c r="L21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5" i="1"/>
  <c r="L35" i="1" s="1"/>
  <c r="K34" i="1"/>
  <c r="L34" i="1" s="1"/>
  <c r="K33" i="1"/>
  <c r="L33" i="1" s="1"/>
  <c r="K30" i="1"/>
  <c r="L30" i="1" s="1"/>
  <c r="K28" i="1"/>
  <c r="L28" i="1" s="1"/>
  <c r="K23" i="1"/>
  <c r="L23" i="1" s="1"/>
  <c r="H44" i="1"/>
  <c r="M44" i="1" l="1"/>
  <c r="C17" i="1" s="1"/>
  <c r="I44" i="1"/>
  <c r="J44" i="1"/>
  <c r="M45" i="1" l="1"/>
  <c r="K44" i="1"/>
  <c r="L44" i="1" s="1"/>
</calcChain>
</file>

<file path=xl/sharedStrings.xml><?xml version="1.0" encoding="utf-8"?>
<sst xmlns="http://schemas.openxmlformats.org/spreadsheetml/2006/main" count="86" uniqueCount="61">
  <si>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</si>
  <si>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</si>
  <si>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</si>
  <si>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</si>
  <si>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</si>
  <si>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</si>
  <si>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</si>
  <si>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</si>
  <si>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</si>
  <si>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</si>
  <si>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</si>
  <si>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</si>
  <si>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</si>
  <si>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</si>
  <si>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</si>
  <si>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</si>
  <si>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</si>
  <si>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</si>
  <si>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</si>
  <si>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</si>
  <si>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</si>
  <si>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</si>
  <si>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</si>
  <si>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</si>
  <si>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</si>
  <si>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</si>
  <si>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</si>
  <si>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</si>
  <si>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набор</t>
  </si>
  <si>
    <t>упаковка</t>
  </si>
  <si>
    <t>№ 078-24</t>
  </si>
  <si>
    <t>на поставку реагентов и расходного материала для биохимических анализаторов Labio 200, Accent-200</t>
  </si>
  <si>
    <t>Набор реагентов для определения  Креатинина</t>
  </si>
  <si>
    <t>Набор реагентов для определения  Мочевины</t>
  </si>
  <si>
    <t xml:space="preserve">Набор реагентов для определения Альфа-амилазы. </t>
  </si>
  <si>
    <t>Набор реагентов для определения  Прямого билирубина.</t>
  </si>
  <si>
    <t>Набор реагентов для определения  Общего билирубина</t>
  </si>
  <si>
    <t>Набор для определения общего белка; биуретовый метод</t>
  </si>
  <si>
    <t>Набор реагентов для определения глюкозы</t>
  </si>
  <si>
    <t>Депротеинизирующий раствор</t>
  </si>
  <si>
    <t>Набор реагентов для определения  Холестерина</t>
  </si>
  <si>
    <t>Набор реагентов для определения С –реактивного белка</t>
  </si>
  <si>
    <t>Контрольный материал</t>
  </si>
  <si>
    <t>Контрольная сыворотка норма.</t>
  </si>
  <si>
    <t xml:space="preserve">Контрольная сыворотка патология. </t>
  </si>
  <si>
    <t xml:space="preserve">Мультикалибратор уровень 2. </t>
  </si>
  <si>
    <t>Стандарт холестерина</t>
  </si>
  <si>
    <t>Стандарт креатинина</t>
  </si>
  <si>
    <t>Стандарт мочевины</t>
  </si>
  <si>
    <t>Стандарт глюкозы</t>
  </si>
  <si>
    <t>Концентрат моющего раствора</t>
  </si>
  <si>
    <r>
      <t>С-реактивный белок (СРБ) ИВД, калибратор</t>
    </r>
    <r>
      <rPr>
        <sz val="11"/>
        <color theme="1"/>
        <rFont val="Times New Roman"/>
        <family val="1"/>
        <charset val="204"/>
      </rPr>
      <t xml:space="preserve"> </t>
    </r>
  </si>
  <si>
    <t>Набор реагентов для определения Аспартатаминотрансферазы.</t>
  </si>
  <si>
    <t>Набор реагентов для определения Аланинаминотрансферазы</t>
  </si>
  <si>
    <t>Концентрированный чистящий раствор для жесткой промывки.</t>
  </si>
  <si>
    <t>Набор реагентов для определения Креатинфосфокиназы (КФК)</t>
  </si>
  <si>
    <t>Кюветы реакционные.</t>
  </si>
  <si>
    <t>Начальная (максимальная) цена договора устанавливается в размере  1144 236,67 руб. (один миллион сто сорок четыре тысячи двести тридцать шесть рублей шестьдесят семь копеек)</t>
  </si>
  <si>
    <t>вх. № 532 от 29.02.2024</t>
  </si>
  <si>
    <t>вх. № 531 от 29.02.2024</t>
  </si>
  <si>
    <t>вх. № 530 от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</si>
</sst>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topLeftCell="A16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3" t="s">
        <v>31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30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7" t="s">
        <v>16</v>
      </c>
      <c r="K12" s="37"/>
      <c r="M12" s="1" t="s">
        <v>14</v>
      </c>
    </row>
    <row r="14" spans="2:13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27</v>
      </c>
      <c r="B17" s="42"/>
      <c r="C17" s="43">
        <f>SUM(M20:M44)</f>
        <v>1144236.6666666667</v>
      </c>
      <c r="D17" s="44"/>
      <c r="E17" s="51" t="s">
        <v>58</v>
      </c>
      <c r="F17" s="51" t="s">
        <v>59</v>
      </c>
      <c r="G17" s="51" t="s">
        <v>60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7" t="s">
        <v>0</v>
      </c>
      <c r="B18" s="47" t="s">
        <v>1</v>
      </c>
      <c r="C18" s="47" t="s">
        <v>2</v>
      </c>
      <c r="D18" s="47"/>
      <c r="E18" s="24" t="s">
        <v>24</v>
      </c>
      <c r="F18" s="24" t="s">
        <v>25</v>
      </c>
      <c r="G18" s="24" t="s">
        <v>26</v>
      </c>
      <c r="H18" s="45" t="s">
        <v>11</v>
      </c>
      <c r="I18" s="47" t="s">
        <v>8</v>
      </c>
      <c r="J18" s="47" t="s">
        <v>9</v>
      </c>
      <c r="K18" s="47" t="s">
        <v>10</v>
      </c>
      <c r="L18" s="47" t="s">
        <v>6</v>
      </c>
      <c r="M18" s="40" t="s">
        <v>7</v>
      </c>
    </row>
    <row r="19" spans="1:15" x14ac:dyDescent="0.25">
      <c r="A19" s="48"/>
      <c r="B19" s="48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6"/>
      <c r="I19" s="47"/>
      <c r="J19" s="47"/>
      <c r="K19" s="47"/>
      <c r="L19" s="47"/>
      <c r="M19" s="40"/>
    </row>
    <row r="20" spans="1:15" s="30" customFormat="1" ht="30" x14ac:dyDescent="0.25">
      <c r="A20" s="4">
        <v>1</v>
      </c>
      <c r="B20" s="49" t="s">
        <v>32</v>
      </c>
      <c r="C20" s="32" t="s">
        <v>28</v>
      </c>
      <c r="D20" s="17">
        <v>7</v>
      </c>
      <c r="E20" s="18">
        <v>5150</v>
      </c>
      <c r="F20" s="19">
        <v>5155</v>
      </c>
      <c r="G20" s="31">
        <v>5180</v>
      </c>
      <c r="H20" s="31">
        <f>AVERAGE(E20:G20)</f>
        <v>5161.666666666667</v>
      </c>
      <c r="I20" s="29">
        <f t="shared" ref="I20:I27" si="0" xml:space="preserve"> COUNT(E20:G20)</f>
        <v>3</v>
      </c>
      <c r="J20" s="29">
        <f t="shared" ref="J20:J27" si="1">STDEV(E20:G20)</f>
        <v>16.072751268321593</v>
      </c>
      <c r="K20" s="29">
        <f t="shared" ref="K20:K27" si="2">J20/H20*100</f>
        <v>0.31138685053254617</v>
      </c>
      <c r="L20" s="29" t="str">
        <f t="shared" ref="L20:L27" si="3">IF(K20&lt;33,"ОДНОРОДНЫЕ","НЕОДНОРОДНЫЕ")</f>
        <v>ОДНОРОДНЫЕ</v>
      </c>
      <c r="M20" s="31">
        <f t="shared" ref="M20:M27" si="4">D20*H20</f>
        <v>36131.666666666672</v>
      </c>
      <c r="O20" s="9"/>
    </row>
    <row r="21" spans="1:15" s="30" customFormat="1" x14ac:dyDescent="0.25">
      <c r="A21" s="4">
        <v>2</v>
      </c>
      <c r="B21" s="49" t="s">
        <v>33</v>
      </c>
      <c r="C21" s="32" t="s">
        <v>28</v>
      </c>
      <c r="D21" s="17">
        <v>7</v>
      </c>
      <c r="E21" s="18">
        <v>11750</v>
      </c>
      <c r="F21" s="19">
        <v>11800</v>
      </c>
      <c r="G21" s="31">
        <v>11810</v>
      </c>
      <c r="H21" s="31">
        <f t="shared" ref="H21:H27" si="5">AVERAGE(E21:G21)</f>
        <v>11786.666666666666</v>
      </c>
      <c r="I21" s="29">
        <f t="shared" si="0"/>
        <v>3</v>
      </c>
      <c r="J21" s="29">
        <f t="shared" si="1"/>
        <v>32.145502536643185</v>
      </c>
      <c r="K21" s="29">
        <f t="shared" si="2"/>
        <v>0.27272767989233476</v>
      </c>
      <c r="L21" s="29" t="str">
        <f t="shared" si="3"/>
        <v>ОДНОРОДНЫЕ</v>
      </c>
      <c r="M21" s="31">
        <f t="shared" si="4"/>
        <v>82506.666666666657</v>
      </c>
      <c r="O21" s="9"/>
    </row>
    <row r="22" spans="1:15" s="30" customFormat="1" ht="30" x14ac:dyDescent="0.25">
      <c r="A22" s="4">
        <v>3</v>
      </c>
      <c r="B22" s="49" t="s">
        <v>52</v>
      </c>
      <c r="C22" s="32" t="s">
        <v>28</v>
      </c>
      <c r="D22" s="17">
        <v>6</v>
      </c>
      <c r="E22" s="18">
        <v>12100</v>
      </c>
      <c r="F22" s="19">
        <v>12120</v>
      </c>
      <c r="G22" s="31">
        <v>12125</v>
      </c>
      <c r="H22" s="31">
        <f t="shared" si="5"/>
        <v>12115</v>
      </c>
      <c r="I22" s="29">
        <f t="shared" si="0"/>
        <v>3</v>
      </c>
      <c r="J22" s="29">
        <f t="shared" si="1"/>
        <v>13.228756555322953</v>
      </c>
      <c r="K22" s="29">
        <f t="shared" si="2"/>
        <v>0.1091932030980021</v>
      </c>
      <c r="L22" s="29" t="str">
        <f t="shared" si="3"/>
        <v>ОДНОРОДНЫЕ</v>
      </c>
      <c r="M22" s="31">
        <f t="shared" si="4"/>
        <v>72690</v>
      </c>
      <c r="O22" s="9"/>
    </row>
    <row r="23" spans="1:15" s="30" customFormat="1" ht="30" x14ac:dyDescent="0.25">
      <c r="A23" s="4">
        <v>4</v>
      </c>
      <c r="B23" s="49" t="s">
        <v>53</v>
      </c>
      <c r="C23" s="32" t="s">
        <v>28</v>
      </c>
      <c r="D23" s="17">
        <v>6</v>
      </c>
      <c r="E23" s="18">
        <v>12000</v>
      </c>
      <c r="F23" s="19">
        <v>12020</v>
      </c>
      <c r="G23" s="31">
        <v>12025</v>
      </c>
      <c r="H23" s="31">
        <f t="shared" si="5"/>
        <v>12015</v>
      </c>
      <c r="I23" s="29">
        <f t="shared" si="0"/>
        <v>3</v>
      </c>
      <c r="J23" s="29">
        <f t="shared" si="1"/>
        <v>13.228756555322953</v>
      </c>
      <c r="K23" s="29">
        <f t="shared" si="2"/>
        <v>0.11010201044796467</v>
      </c>
      <c r="L23" s="29" t="str">
        <f t="shared" si="3"/>
        <v>ОДНОРОДНЫЕ</v>
      </c>
      <c r="M23" s="31">
        <f t="shared" si="4"/>
        <v>72090</v>
      </c>
      <c r="O23" s="9"/>
    </row>
    <row r="24" spans="1:15" s="30" customFormat="1" ht="30" x14ac:dyDescent="0.25">
      <c r="A24" s="4">
        <v>5</v>
      </c>
      <c r="B24" s="49" t="s">
        <v>34</v>
      </c>
      <c r="C24" s="32" t="s">
        <v>28</v>
      </c>
      <c r="D24" s="17">
        <v>6</v>
      </c>
      <c r="E24" s="18">
        <v>23200</v>
      </c>
      <c r="F24" s="19">
        <v>23215</v>
      </c>
      <c r="G24" s="31">
        <v>23250</v>
      </c>
      <c r="H24" s="31">
        <f t="shared" si="5"/>
        <v>23221.666666666668</v>
      </c>
      <c r="I24" s="29">
        <f t="shared" si="0"/>
        <v>3</v>
      </c>
      <c r="J24" s="29">
        <f t="shared" si="1"/>
        <v>25.658007197234419</v>
      </c>
      <c r="K24" s="29">
        <f t="shared" si="2"/>
        <v>0.11049166954956327</v>
      </c>
      <c r="L24" s="29" t="str">
        <f t="shared" si="3"/>
        <v>ОДНОРОДНЫЕ</v>
      </c>
      <c r="M24" s="31">
        <f t="shared" si="4"/>
        <v>139330</v>
      </c>
      <c r="O24" s="9"/>
    </row>
    <row r="25" spans="1:15" s="30" customFormat="1" ht="30" x14ac:dyDescent="0.25">
      <c r="A25" s="4">
        <v>6</v>
      </c>
      <c r="B25" s="49" t="s">
        <v>35</v>
      </c>
      <c r="C25" s="32" t="s">
        <v>28</v>
      </c>
      <c r="D25" s="17">
        <v>1</v>
      </c>
      <c r="E25" s="18">
        <v>3460</v>
      </c>
      <c r="F25" s="19">
        <v>3465</v>
      </c>
      <c r="G25" s="31">
        <v>3470</v>
      </c>
      <c r="H25" s="31">
        <f t="shared" si="5"/>
        <v>3465</v>
      </c>
      <c r="I25" s="29">
        <f t="shared" si="0"/>
        <v>3</v>
      </c>
      <c r="J25" s="29">
        <f t="shared" si="1"/>
        <v>5</v>
      </c>
      <c r="K25" s="29">
        <f t="shared" si="2"/>
        <v>0.14430014430014429</v>
      </c>
      <c r="L25" s="29" t="str">
        <f t="shared" si="3"/>
        <v>ОДНОРОДНЫЕ</v>
      </c>
      <c r="M25" s="31">
        <f t="shared" si="4"/>
        <v>3465</v>
      </c>
      <c r="O25" s="9"/>
    </row>
    <row r="26" spans="1:15" s="30" customFormat="1" ht="30" x14ac:dyDescent="0.25">
      <c r="A26" s="4">
        <v>7</v>
      </c>
      <c r="B26" s="49" t="s">
        <v>36</v>
      </c>
      <c r="C26" s="32" t="s">
        <v>28</v>
      </c>
      <c r="D26" s="17">
        <v>2</v>
      </c>
      <c r="E26" s="18">
        <v>7500</v>
      </c>
      <c r="F26" s="19">
        <v>7530</v>
      </c>
      <c r="G26" s="31">
        <v>7550</v>
      </c>
      <c r="H26" s="31">
        <f t="shared" si="5"/>
        <v>7526.666666666667</v>
      </c>
      <c r="I26" s="29">
        <f t="shared" si="0"/>
        <v>3</v>
      </c>
      <c r="J26" s="29">
        <f t="shared" si="1"/>
        <v>25.16611478423583</v>
      </c>
      <c r="K26" s="29">
        <f t="shared" si="2"/>
        <v>0.3343593638295283</v>
      </c>
      <c r="L26" s="29" t="str">
        <f t="shared" si="3"/>
        <v>ОДНОРОДНЫЕ</v>
      </c>
      <c r="M26" s="31">
        <f t="shared" si="4"/>
        <v>15053.333333333334</v>
      </c>
      <c r="O26" s="9"/>
    </row>
    <row r="27" spans="1:15" s="30" customFormat="1" ht="30" x14ac:dyDescent="0.25">
      <c r="A27" s="4">
        <v>8</v>
      </c>
      <c r="B27" s="49" t="s">
        <v>37</v>
      </c>
      <c r="C27" s="32" t="s">
        <v>28</v>
      </c>
      <c r="D27" s="17">
        <v>5</v>
      </c>
      <c r="E27" s="18">
        <v>2910</v>
      </c>
      <c r="F27" s="19">
        <v>2915</v>
      </c>
      <c r="G27" s="31">
        <v>2950</v>
      </c>
      <c r="H27" s="31">
        <f t="shared" si="5"/>
        <v>2925</v>
      </c>
      <c r="I27" s="29">
        <f t="shared" si="0"/>
        <v>3</v>
      </c>
      <c r="J27" s="29">
        <f t="shared" si="1"/>
        <v>21.794494717703369</v>
      </c>
      <c r="K27" s="29">
        <f t="shared" si="2"/>
        <v>0.74511093051977328</v>
      </c>
      <c r="L27" s="29" t="str">
        <f t="shared" si="3"/>
        <v>ОДНОРОДНЫЕ</v>
      </c>
      <c r="M27" s="31">
        <f t="shared" si="4"/>
        <v>14625</v>
      </c>
      <c r="O27" s="9"/>
    </row>
    <row r="28" spans="1:15" s="30" customFormat="1" x14ac:dyDescent="0.25">
      <c r="A28" s="4">
        <v>9</v>
      </c>
      <c r="B28" s="49" t="s">
        <v>38</v>
      </c>
      <c r="C28" s="32" t="s">
        <v>28</v>
      </c>
      <c r="D28" s="17">
        <v>30</v>
      </c>
      <c r="E28" s="18">
        <v>3300</v>
      </c>
      <c r="F28" s="19">
        <v>3315</v>
      </c>
      <c r="G28" s="31">
        <v>3320</v>
      </c>
      <c r="H28" s="31">
        <f>AVERAGE(E28:G28)</f>
        <v>3311.6666666666665</v>
      </c>
      <c r="I28" s="29">
        <f t="shared" ref="I28:I35" si="6" xml:space="preserve"> COUNT(E28:G28)</f>
        <v>3</v>
      </c>
      <c r="J28" s="29">
        <f t="shared" ref="J28:J35" si="7">STDEV(E28:G28)</f>
        <v>10.408329997330663</v>
      </c>
      <c r="K28" s="29">
        <f t="shared" ref="K28:K35" si="8">J28/H28*100</f>
        <v>0.31429280314033203</v>
      </c>
      <c r="L28" s="29" t="str">
        <f t="shared" ref="L28:L35" si="9">IF(K28&lt;33,"ОДНОРОДНЫЕ","НЕОДНОРОДНЫЕ")</f>
        <v>ОДНОРОДНЫЕ</v>
      </c>
      <c r="M28" s="31">
        <f t="shared" ref="M28:M35" si="10">D28*H28</f>
        <v>99350</v>
      </c>
      <c r="O28" s="9"/>
    </row>
    <row r="29" spans="1:15" s="30" customFormat="1" x14ac:dyDescent="0.25">
      <c r="A29" s="4">
        <v>10</v>
      </c>
      <c r="B29" s="49" t="s">
        <v>39</v>
      </c>
      <c r="C29" s="32" t="s">
        <v>29</v>
      </c>
      <c r="D29" s="17">
        <v>25</v>
      </c>
      <c r="E29" s="18">
        <v>395</v>
      </c>
      <c r="F29" s="19">
        <v>400</v>
      </c>
      <c r="G29" s="31">
        <v>400</v>
      </c>
      <c r="H29" s="31">
        <f t="shared" ref="H29:H35" si="11">AVERAGE(E29:G29)</f>
        <v>398.33333333333331</v>
      </c>
      <c r="I29" s="29">
        <f t="shared" si="6"/>
        <v>3</v>
      </c>
      <c r="J29" s="29">
        <f t="shared" si="7"/>
        <v>2.8867513459481287</v>
      </c>
      <c r="K29" s="29">
        <f t="shared" si="8"/>
        <v>0.72470745086563904</v>
      </c>
      <c r="L29" s="29" t="str">
        <f t="shared" si="9"/>
        <v>ОДНОРОДНЫЕ</v>
      </c>
      <c r="M29" s="31">
        <f t="shared" si="10"/>
        <v>9958.3333333333321</v>
      </c>
      <c r="O29" s="9"/>
    </row>
    <row r="30" spans="1:15" s="30" customFormat="1" ht="30" x14ac:dyDescent="0.25">
      <c r="A30" s="4">
        <v>11</v>
      </c>
      <c r="B30" s="49" t="s">
        <v>55</v>
      </c>
      <c r="C30" s="32" t="s">
        <v>28</v>
      </c>
      <c r="D30" s="17">
        <v>2</v>
      </c>
      <c r="E30" s="18">
        <v>19150</v>
      </c>
      <c r="F30" s="19">
        <v>19155</v>
      </c>
      <c r="G30" s="31">
        <v>19180</v>
      </c>
      <c r="H30" s="31">
        <f t="shared" si="11"/>
        <v>19161.666666666668</v>
      </c>
      <c r="I30" s="29">
        <f t="shared" si="6"/>
        <v>3</v>
      </c>
      <c r="J30" s="29">
        <f t="shared" si="7"/>
        <v>16.072751268321593</v>
      </c>
      <c r="K30" s="29">
        <f t="shared" si="8"/>
        <v>8.387971436890454E-2</v>
      </c>
      <c r="L30" s="29" t="str">
        <f t="shared" si="9"/>
        <v>ОДНОРОДНЫЕ</v>
      </c>
      <c r="M30" s="31">
        <f t="shared" si="10"/>
        <v>38323.333333333336</v>
      </c>
      <c r="O30" s="9"/>
    </row>
    <row r="31" spans="1:15" s="30" customFormat="1" ht="30" x14ac:dyDescent="0.25">
      <c r="A31" s="4">
        <v>12</v>
      </c>
      <c r="B31" s="49" t="s">
        <v>40</v>
      </c>
      <c r="C31" s="32" t="s">
        <v>28</v>
      </c>
      <c r="D31" s="17">
        <v>1</v>
      </c>
      <c r="E31" s="18">
        <v>11400</v>
      </c>
      <c r="F31" s="19">
        <v>11420</v>
      </c>
      <c r="G31" s="31">
        <v>11450</v>
      </c>
      <c r="H31" s="31">
        <f t="shared" si="11"/>
        <v>11423.333333333334</v>
      </c>
      <c r="I31" s="29">
        <f t="shared" si="6"/>
        <v>3</v>
      </c>
      <c r="J31" s="29">
        <f t="shared" si="7"/>
        <v>25.166114784235834</v>
      </c>
      <c r="K31" s="29">
        <f t="shared" si="8"/>
        <v>0.2203044772474686</v>
      </c>
      <c r="L31" s="29" t="str">
        <f t="shared" si="9"/>
        <v>ОДНОРОДНЫЕ</v>
      </c>
      <c r="M31" s="31">
        <f t="shared" si="10"/>
        <v>11423.333333333334</v>
      </c>
      <c r="O31" s="9"/>
    </row>
    <row r="32" spans="1:15" s="30" customFormat="1" ht="30" x14ac:dyDescent="0.25">
      <c r="A32" s="4">
        <v>13</v>
      </c>
      <c r="B32" s="49" t="s">
        <v>41</v>
      </c>
      <c r="C32" s="32" t="s">
        <v>29</v>
      </c>
      <c r="D32" s="17">
        <v>5</v>
      </c>
      <c r="E32" s="18">
        <v>15100</v>
      </c>
      <c r="F32" s="19">
        <v>15115</v>
      </c>
      <c r="G32" s="31">
        <v>15150</v>
      </c>
      <c r="H32" s="31">
        <f t="shared" si="11"/>
        <v>15121.666666666666</v>
      </c>
      <c r="I32" s="29">
        <f t="shared" si="6"/>
        <v>3</v>
      </c>
      <c r="J32" s="29">
        <f t="shared" si="7"/>
        <v>25.658007197234422</v>
      </c>
      <c r="K32" s="29">
        <f t="shared" si="8"/>
        <v>0.16967711141122732</v>
      </c>
      <c r="L32" s="29" t="str">
        <f t="shared" si="9"/>
        <v>ОДНОРОДНЫЕ</v>
      </c>
      <c r="M32" s="31">
        <f t="shared" si="10"/>
        <v>75608.333333333328</v>
      </c>
      <c r="O32" s="9"/>
    </row>
    <row r="33" spans="1:15" s="30" customFormat="1" x14ac:dyDescent="0.25">
      <c r="A33" s="4">
        <v>14</v>
      </c>
      <c r="B33" s="50" t="s">
        <v>51</v>
      </c>
      <c r="C33" s="32" t="s">
        <v>29</v>
      </c>
      <c r="D33" s="17">
        <v>1</v>
      </c>
      <c r="E33" s="18">
        <v>30650</v>
      </c>
      <c r="F33" s="19">
        <v>30655</v>
      </c>
      <c r="G33" s="31">
        <v>30655</v>
      </c>
      <c r="H33" s="31">
        <f t="shared" si="11"/>
        <v>30653.333333333332</v>
      </c>
      <c r="I33" s="29">
        <f t="shared" si="6"/>
        <v>3</v>
      </c>
      <c r="J33" s="29">
        <f t="shared" si="7"/>
        <v>2.8867513459481287</v>
      </c>
      <c r="K33" s="29">
        <f t="shared" si="8"/>
        <v>9.417414134237044E-3</v>
      </c>
      <c r="L33" s="29" t="str">
        <f t="shared" si="9"/>
        <v>ОДНОРОДНЫЕ</v>
      </c>
      <c r="M33" s="31">
        <f t="shared" si="10"/>
        <v>30653.333333333332</v>
      </c>
      <c r="O33" s="9"/>
    </row>
    <row r="34" spans="1:15" s="30" customFormat="1" x14ac:dyDescent="0.25">
      <c r="A34" s="4">
        <v>15</v>
      </c>
      <c r="B34" s="50" t="s">
        <v>42</v>
      </c>
      <c r="C34" s="32" t="s">
        <v>29</v>
      </c>
      <c r="D34" s="17">
        <v>1</v>
      </c>
      <c r="E34" s="18">
        <v>23400</v>
      </c>
      <c r="F34" s="19">
        <v>23420</v>
      </c>
      <c r="G34" s="31">
        <v>23450</v>
      </c>
      <c r="H34" s="31">
        <f t="shared" si="11"/>
        <v>23423.333333333332</v>
      </c>
      <c r="I34" s="29">
        <f t="shared" si="6"/>
        <v>3</v>
      </c>
      <c r="J34" s="29">
        <f t="shared" si="7"/>
        <v>25.16611478423583</v>
      </c>
      <c r="K34" s="29">
        <f t="shared" si="8"/>
        <v>0.10744036481102533</v>
      </c>
      <c r="L34" s="29" t="str">
        <f t="shared" si="9"/>
        <v>ОДНОРОДНЫЕ</v>
      </c>
      <c r="M34" s="31">
        <f t="shared" si="10"/>
        <v>23423.333333333332</v>
      </c>
      <c r="O34" s="9"/>
    </row>
    <row r="35" spans="1:15" s="30" customFormat="1" x14ac:dyDescent="0.25">
      <c r="A35" s="4">
        <v>16</v>
      </c>
      <c r="B35" s="49" t="s">
        <v>43</v>
      </c>
      <c r="C35" s="32" t="s">
        <v>28</v>
      </c>
      <c r="D35" s="17">
        <v>2</v>
      </c>
      <c r="E35" s="18">
        <v>8700</v>
      </c>
      <c r="F35" s="19">
        <v>8715</v>
      </c>
      <c r="G35" s="31">
        <v>8750</v>
      </c>
      <c r="H35" s="31">
        <f t="shared" si="11"/>
        <v>8721.6666666666661</v>
      </c>
      <c r="I35" s="29">
        <f t="shared" si="6"/>
        <v>3</v>
      </c>
      <c r="J35" s="29">
        <f t="shared" si="7"/>
        <v>25.658007197234422</v>
      </c>
      <c r="K35" s="29">
        <f t="shared" si="8"/>
        <v>0.29418697340608935</v>
      </c>
      <c r="L35" s="29" t="str">
        <f t="shared" si="9"/>
        <v>ОДНОРОДНЫЕ</v>
      </c>
      <c r="M35" s="31">
        <f t="shared" si="10"/>
        <v>17443.333333333332</v>
      </c>
      <c r="O35" s="9"/>
    </row>
    <row r="36" spans="1:15" s="30" customFormat="1" x14ac:dyDescent="0.25">
      <c r="A36" s="4">
        <v>17</v>
      </c>
      <c r="B36" s="49" t="s">
        <v>44</v>
      </c>
      <c r="C36" s="32" t="s">
        <v>28</v>
      </c>
      <c r="D36" s="17">
        <v>2</v>
      </c>
      <c r="E36" s="18">
        <v>8755</v>
      </c>
      <c r="F36" s="19">
        <v>8780</v>
      </c>
      <c r="G36" s="31">
        <v>8800</v>
      </c>
      <c r="H36" s="31">
        <f>AVERAGE(E36:G36)</f>
        <v>8778.3333333333339</v>
      </c>
      <c r="I36" s="29">
        <f t="shared" ref="I36:I43" si="12" xml:space="preserve"> COUNT(E36:G36)</f>
        <v>3</v>
      </c>
      <c r="J36" s="29">
        <f t="shared" ref="J36:J43" si="13">STDEV(E36:G36)</f>
        <v>22.546248764114473</v>
      </c>
      <c r="K36" s="29">
        <f t="shared" ref="K36:K43" si="14">J36/H36*100</f>
        <v>0.25683974289858902</v>
      </c>
      <c r="L36" s="29" t="str">
        <f t="shared" ref="L36:L43" si="15">IF(K36&lt;33,"ОДНОРОДНЫЕ","НЕОДНОРОДНЫЕ")</f>
        <v>ОДНОРОДНЫЕ</v>
      </c>
      <c r="M36" s="31">
        <f t="shared" ref="M36:M43" si="16">D36*H36</f>
        <v>17556.666666666668</v>
      </c>
      <c r="O36" s="9"/>
    </row>
    <row r="37" spans="1:15" s="30" customFormat="1" x14ac:dyDescent="0.25">
      <c r="A37" s="4">
        <v>18</v>
      </c>
      <c r="B37" s="49" t="s">
        <v>45</v>
      </c>
      <c r="C37" s="32" t="s">
        <v>28</v>
      </c>
      <c r="D37" s="17">
        <v>1</v>
      </c>
      <c r="E37" s="18">
        <v>21400</v>
      </c>
      <c r="F37" s="19">
        <v>21450</v>
      </c>
      <c r="G37" s="31">
        <v>21455</v>
      </c>
      <c r="H37" s="31">
        <f t="shared" ref="H37:H43" si="17">AVERAGE(E37:G37)</f>
        <v>21435</v>
      </c>
      <c r="I37" s="29">
        <f t="shared" si="12"/>
        <v>3</v>
      </c>
      <c r="J37" s="29">
        <f t="shared" si="13"/>
        <v>30.413812651491099</v>
      </c>
      <c r="K37" s="29">
        <f t="shared" si="14"/>
        <v>0.14188855913921669</v>
      </c>
      <c r="L37" s="29" t="str">
        <f t="shared" si="15"/>
        <v>ОДНОРОДНЫЕ</v>
      </c>
      <c r="M37" s="31">
        <f t="shared" si="16"/>
        <v>21435</v>
      </c>
      <c r="O37" s="9"/>
    </row>
    <row r="38" spans="1:15" s="30" customFormat="1" x14ac:dyDescent="0.25">
      <c r="A38" s="4">
        <v>19</v>
      </c>
      <c r="B38" s="49" t="s">
        <v>46</v>
      </c>
      <c r="C38" s="32" t="s">
        <v>28</v>
      </c>
      <c r="D38" s="17">
        <v>2</v>
      </c>
      <c r="E38" s="18">
        <v>445</v>
      </c>
      <c r="F38" s="19">
        <v>450</v>
      </c>
      <c r="G38" s="31">
        <v>450</v>
      </c>
      <c r="H38" s="31">
        <f t="shared" si="17"/>
        <v>448.33333333333331</v>
      </c>
      <c r="I38" s="29">
        <f t="shared" si="12"/>
        <v>3</v>
      </c>
      <c r="J38" s="29">
        <f t="shared" si="13"/>
        <v>2.8867513459481287</v>
      </c>
      <c r="K38" s="29">
        <f t="shared" si="14"/>
        <v>0.64388505857579081</v>
      </c>
      <c r="L38" s="29" t="str">
        <f t="shared" si="15"/>
        <v>ОДНОРОДНЫЕ</v>
      </c>
      <c r="M38" s="31">
        <f t="shared" si="16"/>
        <v>896.66666666666663</v>
      </c>
      <c r="O38" s="9"/>
    </row>
    <row r="39" spans="1:15" s="30" customFormat="1" x14ac:dyDescent="0.25">
      <c r="A39" s="4">
        <v>20</v>
      </c>
      <c r="B39" s="49" t="s">
        <v>47</v>
      </c>
      <c r="C39" s="32" t="s">
        <v>28</v>
      </c>
      <c r="D39" s="17">
        <v>2</v>
      </c>
      <c r="E39" s="18">
        <v>445</v>
      </c>
      <c r="F39" s="19">
        <v>450</v>
      </c>
      <c r="G39" s="31">
        <v>450</v>
      </c>
      <c r="H39" s="31">
        <f t="shared" si="17"/>
        <v>448.33333333333331</v>
      </c>
      <c r="I39" s="29">
        <f t="shared" si="12"/>
        <v>3</v>
      </c>
      <c r="J39" s="29">
        <f t="shared" si="13"/>
        <v>2.8867513459481287</v>
      </c>
      <c r="K39" s="29">
        <f t="shared" si="14"/>
        <v>0.64388505857579081</v>
      </c>
      <c r="L39" s="29" t="str">
        <f t="shared" si="15"/>
        <v>ОДНОРОДНЫЕ</v>
      </c>
      <c r="M39" s="31">
        <f t="shared" si="16"/>
        <v>896.66666666666663</v>
      </c>
      <c r="O39" s="9"/>
    </row>
    <row r="40" spans="1:15" s="30" customFormat="1" x14ac:dyDescent="0.25">
      <c r="A40" s="4">
        <v>21</v>
      </c>
      <c r="B40" s="49" t="s">
        <v>48</v>
      </c>
      <c r="C40" s="32" t="s">
        <v>28</v>
      </c>
      <c r="D40" s="17">
        <v>2</v>
      </c>
      <c r="E40" s="18">
        <v>445</v>
      </c>
      <c r="F40" s="19">
        <v>450</v>
      </c>
      <c r="G40" s="31">
        <v>450</v>
      </c>
      <c r="H40" s="31">
        <f t="shared" si="17"/>
        <v>448.33333333333331</v>
      </c>
      <c r="I40" s="29">
        <f t="shared" si="12"/>
        <v>3</v>
      </c>
      <c r="J40" s="29">
        <f t="shared" si="13"/>
        <v>2.8867513459481287</v>
      </c>
      <c r="K40" s="29">
        <f t="shared" si="14"/>
        <v>0.64388505857579081</v>
      </c>
      <c r="L40" s="29" t="str">
        <f t="shared" si="15"/>
        <v>ОДНОРОДНЫЕ</v>
      </c>
      <c r="M40" s="31">
        <f t="shared" si="16"/>
        <v>896.66666666666663</v>
      </c>
      <c r="O40" s="9"/>
    </row>
    <row r="41" spans="1:15" s="30" customFormat="1" x14ac:dyDescent="0.25">
      <c r="A41" s="4">
        <v>22</v>
      </c>
      <c r="B41" s="49" t="s">
        <v>49</v>
      </c>
      <c r="C41" s="32" t="s">
        <v>28</v>
      </c>
      <c r="D41" s="17">
        <v>2</v>
      </c>
      <c r="E41" s="18">
        <v>445</v>
      </c>
      <c r="F41" s="19">
        <v>450</v>
      </c>
      <c r="G41" s="31">
        <v>450</v>
      </c>
      <c r="H41" s="31">
        <f t="shared" si="17"/>
        <v>448.33333333333331</v>
      </c>
      <c r="I41" s="29">
        <f t="shared" si="12"/>
        <v>3</v>
      </c>
      <c r="J41" s="29">
        <f t="shared" si="13"/>
        <v>2.8867513459481287</v>
      </c>
      <c r="K41" s="29">
        <f t="shared" si="14"/>
        <v>0.64388505857579081</v>
      </c>
      <c r="L41" s="29" t="str">
        <f t="shared" si="15"/>
        <v>ОДНОРОДНЫЕ</v>
      </c>
      <c r="M41" s="31">
        <f t="shared" si="16"/>
        <v>896.66666666666663</v>
      </c>
      <c r="O41" s="9"/>
    </row>
    <row r="42" spans="1:15" s="30" customFormat="1" x14ac:dyDescent="0.25">
      <c r="A42" s="4">
        <v>23</v>
      </c>
      <c r="B42" s="49" t="s">
        <v>50</v>
      </c>
      <c r="C42" s="32" t="s">
        <v>29</v>
      </c>
      <c r="D42" s="17">
        <v>1</v>
      </c>
      <c r="E42" s="18">
        <v>45000</v>
      </c>
      <c r="F42" s="19">
        <v>45050</v>
      </c>
      <c r="G42" s="31">
        <v>45100</v>
      </c>
      <c r="H42" s="31">
        <f t="shared" si="17"/>
        <v>45050</v>
      </c>
      <c r="I42" s="29">
        <f t="shared" si="12"/>
        <v>3</v>
      </c>
      <c r="J42" s="29">
        <f t="shared" si="13"/>
        <v>50</v>
      </c>
      <c r="K42" s="29">
        <f t="shared" si="14"/>
        <v>0.11098779134295228</v>
      </c>
      <c r="L42" s="29" t="str">
        <f t="shared" si="15"/>
        <v>ОДНОРОДНЫЕ</v>
      </c>
      <c r="M42" s="31">
        <f t="shared" si="16"/>
        <v>45050</v>
      </c>
      <c r="O42" s="9"/>
    </row>
    <row r="43" spans="1:15" s="30" customFormat="1" ht="30" x14ac:dyDescent="0.25">
      <c r="A43" s="4">
        <v>24</v>
      </c>
      <c r="B43" s="49" t="s">
        <v>54</v>
      </c>
      <c r="C43" s="32" t="s">
        <v>29</v>
      </c>
      <c r="D43" s="17">
        <v>5</v>
      </c>
      <c r="E43" s="18">
        <v>3200</v>
      </c>
      <c r="F43" s="19">
        <v>3210</v>
      </c>
      <c r="G43" s="31">
        <v>3250</v>
      </c>
      <c r="H43" s="31">
        <f t="shared" si="17"/>
        <v>3220</v>
      </c>
      <c r="I43" s="29">
        <f t="shared" si="12"/>
        <v>3</v>
      </c>
      <c r="J43" s="29">
        <f t="shared" si="13"/>
        <v>26.457513110645905</v>
      </c>
      <c r="K43" s="29">
        <f t="shared" si="14"/>
        <v>0.82166189784614618</v>
      </c>
      <c r="L43" s="29" t="str">
        <f t="shared" si="15"/>
        <v>ОДНОРОДНЫЕ</v>
      </c>
      <c r="M43" s="31">
        <f t="shared" si="16"/>
        <v>16100</v>
      </c>
      <c r="O43" s="9"/>
    </row>
    <row r="44" spans="1:15" s="20" customFormat="1" x14ac:dyDescent="0.25">
      <c r="A44" s="4">
        <v>25</v>
      </c>
      <c r="B44" s="49" t="s">
        <v>56</v>
      </c>
      <c r="C44" s="32" t="s">
        <v>29</v>
      </c>
      <c r="D44" s="17">
        <v>20</v>
      </c>
      <c r="E44" s="18">
        <v>14900</v>
      </c>
      <c r="F44" s="19">
        <v>14915</v>
      </c>
      <c r="G44" s="21">
        <v>14950</v>
      </c>
      <c r="H44" s="21">
        <f>AVERAGE(E44:G44)</f>
        <v>14921.666666666666</v>
      </c>
      <c r="I44" s="23">
        <f t="shared" ref="I44" si="18" xml:space="preserve"> COUNT(E44:G44)</f>
        <v>3</v>
      </c>
      <c r="J44" s="23">
        <f t="shared" ref="J44" si="19">STDEV(E44:G44)</f>
        <v>25.658007197234422</v>
      </c>
      <c r="K44" s="23">
        <f t="shared" ref="K44" si="20">J44/H44*100</f>
        <v>0.17195134947325649</v>
      </c>
      <c r="L44" s="23" t="str">
        <f t="shared" ref="L44" si="21">IF(K44&lt;33,"ОДНОРОДНЫЕ","НЕОДНОРОДНЫЕ")</f>
        <v>ОДНОРОДНЫЕ</v>
      </c>
      <c r="M44" s="21">
        <f t="shared" ref="M44" si="22">D44*H44</f>
        <v>298433.33333333331</v>
      </c>
      <c r="O44" s="9"/>
    </row>
    <row r="45" spans="1:15" x14ac:dyDescent="0.25">
      <c r="A45" s="4"/>
      <c r="B45" s="25"/>
      <c r="C45" s="26"/>
      <c r="D45" s="28"/>
      <c r="E45" s="27">
        <f>SUMPRODUCT($D$20:$D$44,E20:E44)</f>
        <v>1142105</v>
      </c>
      <c r="F45" s="27">
        <f>SUMPRODUCT($D$20:$D$44,F20:F44)</f>
        <v>1144185</v>
      </c>
      <c r="G45" s="22">
        <f>SUMPRODUCT($D$20:$D$44,G20:G44)</f>
        <v>1146420</v>
      </c>
      <c r="H45" s="15"/>
      <c r="I45" s="12"/>
      <c r="J45" s="12"/>
      <c r="K45" s="12"/>
      <c r="L45" s="12"/>
      <c r="M45" s="3">
        <f>SUM(M20:M44)</f>
        <v>1144236.6666666667</v>
      </c>
    </row>
    <row r="47" spans="1:15" x14ac:dyDescent="0.25">
      <c r="A47" s="38" t="s">
        <v>19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5" x14ac:dyDescent="0.25">
      <c r="A48" s="39" t="s">
        <v>18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5" ht="1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5" s="6" customFormat="1" x14ac:dyDescent="0.25">
      <c r="A50" s="34" t="s">
        <v>57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5"/>
      <c r="O50" s="5"/>
    </row>
    <row r="52" spans="1:15" x14ac:dyDescent="0.25">
      <c r="J52" s="9"/>
    </row>
    <row r="56" spans="1:15" x14ac:dyDescent="0.25">
      <c r="L56" s="9"/>
    </row>
  </sheetData>
  <mergeCells count="18">
    <mergeCell ref="B18:B19"/>
    <mergeCell ref="C18:D18"/>
    <mergeCell ref="E3:M3"/>
    <mergeCell ref="A50:M50"/>
    <mergeCell ref="A49:M49"/>
    <mergeCell ref="J12:K12"/>
    <mergeCell ref="B14:L14"/>
    <mergeCell ref="A47:M47"/>
    <mergeCell ref="A48:M4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44:L45">
    <cfRule type="containsText" dxfId="23" priority="88" operator="containsText" text="НЕ">
      <formula>NOT(ISERROR(SEARCH("НЕ",L44)))</formula>
    </cfRule>
    <cfRule type="containsText" dxfId="22" priority="89" operator="containsText" text="ОДНОРОДНЫЕ">
      <formula>NOT(ISERROR(SEARCH("ОДНОРОДНЫЕ",L44)))</formula>
    </cfRule>
    <cfRule type="containsText" dxfId="21" priority="90" operator="containsText" text="НЕОДНОРОДНЫЕ">
      <formula>NOT(ISERROR(SEARCH("НЕОДНОРОДНЫЕ",L44)))</formula>
    </cfRule>
  </conditionalFormatting>
  <conditionalFormatting sqref="L44:L45">
    <cfRule type="containsText" dxfId="20" priority="85" operator="containsText" text="НЕОДНОРОДНЫЕ">
      <formula>NOT(ISERROR(SEARCH("НЕОДНОРОДНЫЕ",L44)))</formula>
    </cfRule>
    <cfRule type="containsText" dxfId="19" priority="86" operator="containsText" text="ОДНОРОДНЫЕ">
      <formula>NOT(ISERROR(SEARCH("ОДНОРОДНЫЕ",L44)))</formula>
    </cfRule>
    <cfRule type="containsText" dxfId="18" priority="87" operator="containsText" text="НЕОДНОРОДНЫЕ">
      <formula>NOT(ISERROR(SEARCH("НЕОДНОРОДНЫЕ",L44)))</formula>
    </cfRule>
  </conditionalFormatting>
  <conditionalFormatting sqref="L36:L43">
    <cfRule type="containsText" dxfId="17" priority="22" operator="containsText" text="НЕ">
      <formula>NOT(ISERROR(SEARCH("НЕ",L36)))</formula>
    </cfRule>
    <cfRule type="containsText" dxfId="16" priority="23" operator="containsText" text="ОДНОРОДНЫЕ">
      <formula>NOT(ISERROR(SEARCH("ОДНОРОДНЫЕ",L36)))</formula>
    </cfRule>
    <cfRule type="containsText" dxfId="15" priority="24" operator="containsText" text="НЕОДНОРОДНЫЕ">
      <formula>NOT(ISERROR(SEARCH("НЕОДНОРОДНЫЕ",L36)))</formula>
    </cfRule>
  </conditionalFormatting>
  <conditionalFormatting sqref="L36:L43">
    <cfRule type="containsText" dxfId="14" priority="19" operator="containsText" text="НЕОДНОРОДНЫЕ">
      <formula>NOT(ISERROR(SEARCH("НЕОДНОРОДНЫЕ",L36)))</formula>
    </cfRule>
    <cfRule type="containsText" dxfId="13" priority="20" operator="containsText" text="ОДНОРОДНЫЕ">
      <formula>NOT(ISERROR(SEARCH("ОДНОРОДНЫЕ",L36)))</formula>
    </cfRule>
    <cfRule type="containsText" dxfId="12" priority="21" operator="containsText" text="НЕОДНОРОДНЫЕ">
      <formula>NOT(ISERROR(SEARCH("НЕОДНОРОДНЫЕ",L36)))</formula>
    </cfRule>
  </conditionalFormatting>
  <conditionalFormatting sqref="L28:L35">
    <cfRule type="containsText" dxfId="11" priority="16" operator="containsText" text="НЕ">
      <formula>NOT(ISERROR(SEARCH("НЕ",L28)))</formula>
    </cfRule>
    <cfRule type="containsText" dxfId="10" priority="17" operator="containsText" text="ОДНОРОДНЫЕ">
      <formula>NOT(ISERROR(SEARCH("ОДНОРОДНЫЕ",L28)))</formula>
    </cfRule>
    <cfRule type="containsText" dxfId="9" priority="18" operator="containsText" text="НЕОДНОРОДНЫЕ">
      <formula>NOT(ISERROR(SEARCH("НЕОДНОРОДНЫЕ",L28)))</formula>
    </cfRule>
  </conditionalFormatting>
  <conditionalFormatting sqref="L28:L35">
    <cfRule type="containsText" dxfId="8" priority="13" operator="containsText" text="НЕОДНОРОДНЫЕ">
      <formula>NOT(ISERROR(SEARCH("НЕОДНОРОДНЫЕ",L28)))</formula>
    </cfRule>
    <cfRule type="containsText" dxfId="7" priority="14" operator="containsText" text="ОДНОРОДНЫЕ">
      <formula>NOT(ISERROR(SEARCH("ОДНОРОДНЫЕ",L28)))</formula>
    </cfRule>
    <cfRule type="containsText" dxfId="6" priority="15" operator="containsText" text="НЕОДНОРОДНЫЕ">
      <formula>NOT(ISERROR(SEARCH("НЕОДНОРОДНЫЕ",L28)))</formula>
    </cfRule>
  </conditionalFormatting>
  <conditionalFormatting sqref="L20:L2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2024-04-10T01:10:46Z</dcterms:modified>
</cp:coreProperties>
</file>