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0" i="1" l="1"/>
  <c r="H24" i="1"/>
  <c r="M24" i="1" s="1"/>
  <c r="I24" i="1"/>
  <c r="J24" i="1"/>
  <c r="K24" i="1" s="1"/>
  <c r="L24" i="1" s="1"/>
  <c r="H25" i="1"/>
  <c r="M25" i="1" s="1"/>
  <c r="I25" i="1"/>
  <c r="J25" i="1"/>
  <c r="K25" i="1" s="1"/>
  <c r="L25" i="1" s="1"/>
  <c r="H26" i="1"/>
  <c r="M26" i="1" s="1"/>
  <c r="I26" i="1"/>
  <c r="J26" i="1"/>
  <c r="K26" i="1" s="1"/>
  <c r="L26" i="1" s="1"/>
  <c r="H27" i="1"/>
  <c r="M27" i="1" s="1"/>
  <c r="I27" i="1"/>
  <c r="J27" i="1"/>
  <c r="K27" i="1" s="1"/>
  <c r="L27" i="1" s="1"/>
  <c r="H20" i="1" l="1"/>
  <c r="H22" i="1" l="1"/>
  <c r="M22" i="1" s="1"/>
  <c r="I22" i="1"/>
  <c r="J22" i="1"/>
  <c r="H23" i="1"/>
  <c r="M23" i="1" s="1"/>
  <c r="I23" i="1"/>
  <c r="J23" i="1"/>
  <c r="E30" i="1"/>
  <c r="K22" i="1" l="1"/>
  <c r="L22" i="1" s="1"/>
  <c r="K23" i="1"/>
  <c r="L23" i="1" s="1"/>
  <c r="H21" i="1"/>
  <c r="M21" i="1" s="1"/>
  <c r="I21" i="1"/>
  <c r="J21" i="1"/>
  <c r="H28" i="1"/>
  <c r="M28" i="1" s="1"/>
  <c r="I28" i="1"/>
  <c r="J28" i="1"/>
  <c r="H29" i="1"/>
  <c r="M29" i="1" s="1"/>
  <c r="I29" i="1"/>
  <c r="J29" i="1"/>
  <c r="K28" i="1" l="1"/>
  <c r="L28" i="1" s="1"/>
  <c r="K29" i="1"/>
  <c r="L29" i="1" s="1"/>
  <c r="K21" i="1"/>
  <c r="L21" i="1" s="1"/>
  <c r="M20" i="1" l="1"/>
  <c r="M30" i="1" s="1"/>
  <c r="C17" i="1" s="1"/>
  <c r="I20" i="1"/>
  <c r="J20" i="1"/>
  <c r="G30" i="1"/>
  <c r="K20" i="1" l="1"/>
  <c r="L20" i="1" s="1"/>
</calcChain>
</file>

<file path=xl/sharedStrings.xml><?xml version="1.0" encoding="utf-8"?>
<sst xmlns="http://schemas.openxmlformats.org/spreadsheetml/2006/main" count="56" uniqueCount="48">
  <si>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</si>
  <si>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</si>
  <si>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</si>
  <si>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</si>
  <si>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</si>
  <si>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</si>
  <si>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</si>
  <si>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</si>
  <si>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</si>
  <si>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</si>
  <si>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</si>
  <si>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</si>
  <si>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</si>
  <si>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</si>
  <si>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</si>
  <si>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</si>
  <si>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</si>
  <si>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</si>
  <si>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</si>
  <si>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</si>
  <si>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</si>
  <si>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</si>
  <si>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</si>
  <si>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</si>
  <si>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</si>
  <si>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</si>
  <si>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</si>
  <si>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</si>
  <si>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набор</t>
  </si>
  <si>
    <t>№ 076-24</t>
  </si>
  <si>
    <t>на поставку реагентов для КДЛ (масло иммерсионное, красители)</t>
  </si>
  <si>
    <t>Набор реагентов для исследования фекалий по методу Като</t>
  </si>
  <si>
    <t>Набор реагентов для клинического анализа спинномозговой жидкости</t>
  </si>
  <si>
    <t>Набор реагентов для клинического анализа кала</t>
  </si>
  <si>
    <t xml:space="preserve">Раствор Люголя </t>
  </si>
  <si>
    <t>Фиксатор-краситель Эозин-метиленовый</t>
  </si>
  <si>
    <t>Краситель Азур-эозин</t>
  </si>
  <si>
    <t>Раствор бриллиантового крезилового синего</t>
  </si>
  <si>
    <t>Набор  для окраски по Циль-Нильсену</t>
  </si>
  <si>
    <t>Набор реагентов для окраски гинекологических мазков по Папаниколау</t>
  </si>
  <si>
    <t>Масло иммерсионное</t>
  </si>
  <si>
    <t>фл.</t>
  </si>
  <si>
    <t>фл</t>
  </si>
  <si>
    <t>флакон</t>
  </si>
  <si>
    <t>Начальная (максимальная) цена договора устанавливается в размере 331 083,33 руб. (триста тридцать одна тысяча восемьдесят три рубля тридцать три копейки)</t>
  </si>
  <si>
    <t>вх. № 837 от 08.04.2024</t>
  </si>
  <si>
    <t>вх. № 836 от 08.04.2024</t>
  </si>
  <si>
    <t>вх. № 835 от 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</si>
</sst>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G17" sqref="E17:G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42" t="s">
        <v>30</v>
      </c>
      <c r="F3" s="42"/>
      <c r="G3" s="42"/>
      <c r="H3" s="42"/>
      <c r="I3" s="42"/>
      <c r="J3" s="42"/>
      <c r="K3" s="42"/>
      <c r="L3" s="42"/>
      <c r="M3" s="42"/>
    </row>
    <row r="4" spans="2:13" x14ac:dyDescent="0.25">
      <c r="G4" s="7"/>
      <c r="H4" s="7"/>
      <c r="I4" s="6"/>
      <c r="J4" s="6"/>
      <c r="K4" s="6"/>
      <c r="L4" s="6"/>
      <c r="M4" s="11" t="s">
        <v>23</v>
      </c>
    </row>
    <row r="5" spans="2:13" x14ac:dyDescent="0.25">
      <c r="G5" s="7"/>
      <c r="H5" s="7"/>
      <c r="I5" s="6"/>
      <c r="J5" s="6"/>
      <c r="K5" s="6"/>
      <c r="L5" s="6"/>
      <c r="M5" s="11" t="s">
        <v>22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29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6" t="s">
        <v>16</v>
      </c>
      <c r="K12" s="46"/>
      <c r="M12" s="1" t="s">
        <v>14</v>
      </c>
    </row>
    <row r="14" spans="2:13" x14ac:dyDescent="0.25">
      <c r="B14" s="46" t="s">
        <v>15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13" hidden="1" x14ac:dyDescent="0.25"/>
    <row r="17" spans="1:13" ht="54.6" customHeight="1" x14ac:dyDescent="0.25">
      <c r="A17" s="50" t="s">
        <v>27</v>
      </c>
      <c r="B17" s="51"/>
      <c r="C17" s="52">
        <f>M30</f>
        <v>331083.33333333337</v>
      </c>
      <c r="D17" s="53"/>
      <c r="E17" s="39" t="s">
        <v>45</v>
      </c>
      <c r="F17" s="39" t="s">
        <v>46</v>
      </c>
      <c r="G17" s="39" t="s">
        <v>47</v>
      </c>
      <c r="H17" s="15"/>
      <c r="I17" s="12"/>
      <c r="J17" s="12"/>
      <c r="K17" s="12"/>
      <c r="L17" s="12"/>
      <c r="M17" s="15"/>
    </row>
    <row r="18" spans="1:13" ht="30" customHeight="1" x14ac:dyDescent="0.25">
      <c r="A18" s="40" t="s">
        <v>0</v>
      </c>
      <c r="B18" s="40" t="s">
        <v>1</v>
      </c>
      <c r="C18" s="40" t="s">
        <v>2</v>
      </c>
      <c r="D18" s="40"/>
      <c r="E18" s="24" t="s">
        <v>24</v>
      </c>
      <c r="F18" s="24" t="s">
        <v>25</v>
      </c>
      <c r="G18" s="24" t="s">
        <v>26</v>
      </c>
      <c r="H18" s="54" t="s">
        <v>11</v>
      </c>
      <c r="I18" s="40" t="s">
        <v>8</v>
      </c>
      <c r="J18" s="40" t="s">
        <v>9</v>
      </c>
      <c r="K18" s="40" t="s">
        <v>10</v>
      </c>
      <c r="L18" s="40" t="s">
        <v>6</v>
      </c>
      <c r="M18" s="49" t="s">
        <v>7</v>
      </c>
    </row>
    <row r="19" spans="1:13" x14ac:dyDescent="0.25">
      <c r="A19" s="41"/>
      <c r="B19" s="41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5"/>
      <c r="I19" s="40"/>
      <c r="J19" s="40"/>
      <c r="K19" s="40"/>
      <c r="L19" s="40"/>
      <c r="M19" s="49"/>
    </row>
    <row r="20" spans="1:13" s="20" customFormat="1" ht="30" x14ac:dyDescent="0.25">
      <c r="A20" s="4">
        <v>1</v>
      </c>
      <c r="B20" s="56" t="s">
        <v>31</v>
      </c>
      <c r="C20" s="36" t="s">
        <v>28</v>
      </c>
      <c r="D20" s="17">
        <v>15</v>
      </c>
      <c r="E20" s="18">
        <v>1480</v>
      </c>
      <c r="F20" s="19">
        <v>1410</v>
      </c>
      <c r="G20" s="21">
        <v>1450</v>
      </c>
      <c r="H20" s="21">
        <f>AVERAGE(E20:G20)</f>
        <v>1446.6666666666667</v>
      </c>
      <c r="I20" s="23">
        <f t="shared" ref="I20" si="0" xml:space="preserve"> COUNT(E20:G20)</f>
        <v>3</v>
      </c>
      <c r="J20" s="23">
        <f t="shared" ref="J20" si="1">STDEV(E20:G20)</f>
        <v>35.118845842842461</v>
      </c>
      <c r="K20" s="23">
        <f t="shared" ref="K20" si="2">J20/H20*100</f>
        <v>2.4275699891365758</v>
      </c>
      <c r="L20" s="23" t="str">
        <f t="shared" ref="L20" si="3">IF(K20&lt;33,"ОДНОРОДНЫЕ","НЕОДНОРОДНЫЕ")</f>
        <v>ОДНОРОДНЫЕ</v>
      </c>
      <c r="M20" s="21">
        <f t="shared" ref="M20" si="4">D20*H20</f>
        <v>21700</v>
      </c>
    </row>
    <row r="21" spans="1:13" s="29" customFormat="1" ht="30" x14ac:dyDescent="0.25">
      <c r="A21" s="4">
        <v>2</v>
      </c>
      <c r="B21" s="56" t="s">
        <v>32</v>
      </c>
      <c r="C21" s="36" t="s">
        <v>28</v>
      </c>
      <c r="D21" s="17">
        <v>2</v>
      </c>
      <c r="E21" s="18">
        <v>2250</v>
      </c>
      <c r="F21" s="19">
        <v>2200</v>
      </c>
      <c r="G21" s="30">
        <v>2210</v>
      </c>
      <c r="H21" s="30">
        <f t="shared" ref="H21:H29" si="5">AVERAGE(E21:G21)</f>
        <v>2220</v>
      </c>
      <c r="I21" s="31">
        <f t="shared" ref="I21:I29" si="6" xml:space="preserve"> COUNT(E21:G21)</f>
        <v>3</v>
      </c>
      <c r="J21" s="31">
        <f t="shared" ref="J21:J29" si="7">STDEV(E21:G21)</f>
        <v>26.457513110645905</v>
      </c>
      <c r="K21" s="31">
        <f t="shared" ref="K21:K29" si="8">J21/H21*100</f>
        <v>1.1917798698489146</v>
      </c>
      <c r="L21" s="31" t="str">
        <f t="shared" ref="L21:L29" si="9">IF(K21&lt;33,"ОДНОРОДНЫЕ","НЕОДНОРОДНЫЕ")</f>
        <v>ОДНОРОДНЫЕ</v>
      </c>
      <c r="M21" s="30">
        <f t="shared" ref="M21:M29" si="10">D21*H21</f>
        <v>4440</v>
      </c>
    </row>
    <row r="22" spans="1:13" s="33" customFormat="1" ht="30" x14ac:dyDescent="0.25">
      <c r="A22" s="4">
        <v>3</v>
      </c>
      <c r="B22" s="56" t="s">
        <v>33</v>
      </c>
      <c r="C22" s="36" t="s">
        <v>28</v>
      </c>
      <c r="D22" s="17">
        <v>5</v>
      </c>
      <c r="E22" s="18">
        <v>3525</v>
      </c>
      <c r="F22" s="19">
        <v>3520</v>
      </c>
      <c r="G22" s="34">
        <v>3525</v>
      </c>
      <c r="H22" s="34">
        <f t="shared" ref="H22:H27" si="11">AVERAGE(E22:G22)</f>
        <v>3523.3333333333335</v>
      </c>
      <c r="I22" s="32">
        <f t="shared" ref="I22:I27" si="12" xml:space="preserve"> COUNT(E22:G22)</f>
        <v>3</v>
      </c>
      <c r="J22" s="32">
        <f t="shared" ref="J22:J27" si="13">STDEV(E22:G22)</f>
        <v>2.8867513459481287</v>
      </c>
      <c r="K22" s="32">
        <f t="shared" ref="K22:K27" si="14">J22/H22*100</f>
        <v>8.1932393924734018E-2</v>
      </c>
      <c r="L22" s="32" t="str">
        <f t="shared" ref="L22:L27" si="15">IF(K22&lt;33,"ОДНОРОДНЫЕ","НЕОДНОРОДНЫЕ")</f>
        <v>ОДНОРОДНЫЕ</v>
      </c>
      <c r="M22" s="34">
        <f t="shared" ref="M22:M27" si="16">D22*H22</f>
        <v>17616.666666666668</v>
      </c>
    </row>
    <row r="23" spans="1:13" s="33" customFormat="1" x14ac:dyDescent="0.25">
      <c r="A23" s="4">
        <v>4</v>
      </c>
      <c r="B23" s="56" t="s">
        <v>34</v>
      </c>
      <c r="C23" s="36" t="s">
        <v>41</v>
      </c>
      <c r="D23" s="17">
        <v>5</v>
      </c>
      <c r="E23" s="18">
        <v>1265</v>
      </c>
      <c r="F23" s="19">
        <v>1250</v>
      </c>
      <c r="G23" s="35">
        <v>1255</v>
      </c>
      <c r="H23" s="34">
        <f t="shared" si="11"/>
        <v>1256.6666666666667</v>
      </c>
      <c r="I23" s="32">
        <f t="shared" si="12"/>
        <v>3</v>
      </c>
      <c r="J23" s="32">
        <f t="shared" si="13"/>
        <v>7.6376261582597333</v>
      </c>
      <c r="K23" s="32">
        <f t="shared" si="14"/>
        <v>0.60776865980846684</v>
      </c>
      <c r="L23" s="32" t="str">
        <f t="shared" si="15"/>
        <v>ОДНОРОДНЫЕ</v>
      </c>
      <c r="M23" s="34">
        <f t="shared" si="16"/>
        <v>6283.3333333333339</v>
      </c>
    </row>
    <row r="24" spans="1:13" s="33" customFormat="1" x14ac:dyDescent="0.25">
      <c r="A24" s="4">
        <v>5</v>
      </c>
      <c r="B24" s="57" t="s">
        <v>35</v>
      </c>
      <c r="C24" s="36" t="s">
        <v>42</v>
      </c>
      <c r="D24" s="17">
        <v>36</v>
      </c>
      <c r="E24" s="18">
        <v>985</v>
      </c>
      <c r="F24" s="19">
        <v>970</v>
      </c>
      <c r="G24" s="35">
        <v>980</v>
      </c>
      <c r="H24" s="38">
        <f t="shared" si="11"/>
        <v>978.33333333333337</v>
      </c>
      <c r="I24" s="36">
        <f t="shared" si="12"/>
        <v>3</v>
      </c>
      <c r="J24" s="36">
        <f t="shared" si="13"/>
        <v>7.6376261582597342</v>
      </c>
      <c r="K24" s="36">
        <f t="shared" si="14"/>
        <v>0.78067729045244305</v>
      </c>
      <c r="L24" s="36" t="str">
        <f t="shared" si="15"/>
        <v>ОДНОРОДНЫЕ</v>
      </c>
      <c r="M24" s="38">
        <f t="shared" si="16"/>
        <v>35220</v>
      </c>
    </row>
    <row r="25" spans="1:13" s="29" customFormat="1" x14ac:dyDescent="0.25">
      <c r="A25" s="4">
        <v>6</v>
      </c>
      <c r="B25" s="56" t="s">
        <v>36</v>
      </c>
      <c r="C25" s="36" t="s">
        <v>42</v>
      </c>
      <c r="D25" s="17">
        <v>33</v>
      </c>
      <c r="E25" s="18">
        <v>1120</v>
      </c>
      <c r="F25" s="19">
        <v>1100</v>
      </c>
      <c r="G25" s="35">
        <v>1115</v>
      </c>
      <c r="H25" s="38">
        <f t="shared" si="11"/>
        <v>1111.6666666666667</v>
      </c>
      <c r="I25" s="36">
        <f t="shared" si="12"/>
        <v>3</v>
      </c>
      <c r="J25" s="36">
        <f t="shared" si="13"/>
        <v>10.408329997330663</v>
      </c>
      <c r="K25" s="36">
        <f t="shared" si="14"/>
        <v>0.93628155898026943</v>
      </c>
      <c r="L25" s="36" t="str">
        <f t="shared" si="15"/>
        <v>ОДНОРОДНЫЕ</v>
      </c>
      <c r="M25" s="38">
        <f t="shared" si="16"/>
        <v>36685</v>
      </c>
    </row>
    <row r="26" spans="1:13" s="37" customFormat="1" x14ac:dyDescent="0.25">
      <c r="A26" s="4">
        <v>7</v>
      </c>
      <c r="B26" s="56" t="s">
        <v>37</v>
      </c>
      <c r="C26" s="36" t="s">
        <v>42</v>
      </c>
      <c r="D26" s="17">
        <v>2</v>
      </c>
      <c r="E26" s="18">
        <v>750</v>
      </c>
      <c r="F26" s="19">
        <v>675</v>
      </c>
      <c r="G26" s="38">
        <v>700</v>
      </c>
      <c r="H26" s="38">
        <f t="shared" si="11"/>
        <v>708.33333333333337</v>
      </c>
      <c r="I26" s="36">
        <f t="shared" si="12"/>
        <v>3</v>
      </c>
      <c r="J26" s="36">
        <f t="shared" si="13"/>
        <v>38.188130791298668</v>
      </c>
      <c r="K26" s="36">
        <f t="shared" si="14"/>
        <v>5.3912655234774585</v>
      </c>
      <c r="L26" s="36" t="str">
        <f t="shared" si="15"/>
        <v>ОДНОРОДНЫЕ</v>
      </c>
      <c r="M26" s="38">
        <f t="shared" si="16"/>
        <v>1416.6666666666667</v>
      </c>
    </row>
    <row r="27" spans="1:13" s="37" customFormat="1" x14ac:dyDescent="0.25">
      <c r="A27" s="4">
        <v>8</v>
      </c>
      <c r="B27" s="56" t="s">
        <v>38</v>
      </c>
      <c r="C27" s="36" t="s">
        <v>28</v>
      </c>
      <c r="D27" s="17">
        <v>15</v>
      </c>
      <c r="E27" s="18">
        <v>900</v>
      </c>
      <c r="F27" s="19">
        <v>870</v>
      </c>
      <c r="G27" s="38">
        <v>875</v>
      </c>
      <c r="H27" s="38">
        <f t="shared" si="11"/>
        <v>881.66666666666663</v>
      </c>
      <c r="I27" s="36">
        <f t="shared" si="12"/>
        <v>3</v>
      </c>
      <c r="J27" s="36">
        <f t="shared" si="13"/>
        <v>16.072751268321593</v>
      </c>
      <c r="K27" s="36">
        <f t="shared" si="14"/>
        <v>1.8229963631366648</v>
      </c>
      <c r="L27" s="36" t="str">
        <f t="shared" si="15"/>
        <v>ОДНОРОДНЫЕ</v>
      </c>
      <c r="M27" s="38">
        <f t="shared" si="16"/>
        <v>13225</v>
      </c>
    </row>
    <row r="28" spans="1:13" s="29" customFormat="1" ht="30" x14ac:dyDescent="0.25">
      <c r="A28" s="4">
        <v>9</v>
      </c>
      <c r="B28" s="56" t="s">
        <v>39</v>
      </c>
      <c r="C28" s="36" t="s">
        <v>28</v>
      </c>
      <c r="D28" s="17">
        <v>8</v>
      </c>
      <c r="E28" s="18">
        <v>24055</v>
      </c>
      <c r="F28" s="19">
        <v>24000</v>
      </c>
      <c r="G28" s="35">
        <v>24050</v>
      </c>
      <c r="H28" s="30">
        <f t="shared" si="5"/>
        <v>24035</v>
      </c>
      <c r="I28" s="31">
        <f t="shared" si="6"/>
        <v>3</v>
      </c>
      <c r="J28" s="31">
        <f t="shared" si="7"/>
        <v>30.413812651491099</v>
      </c>
      <c r="K28" s="31">
        <f t="shared" si="8"/>
        <v>0.12653968234446056</v>
      </c>
      <c r="L28" s="31" t="str">
        <f t="shared" si="9"/>
        <v>ОДНОРОДНЫЕ</v>
      </c>
      <c r="M28" s="30">
        <f t="shared" si="10"/>
        <v>192280</v>
      </c>
    </row>
    <row r="29" spans="1:13" s="29" customFormat="1" x14ac:dyDescent="0.25">
      <c r="A29" s="4">
        <v>10</v>
      </c>
      <c r="B29" s="56" t="s">
        <v>40</v>
      </c>
      <c r="C29" s="36" t="s">
        <v>43</v>
      </c>
      <c r="D29" s="17">
        <v>20</v>
      </c>
      <c r="E29" s="18">
        <v>112</v>
      </c>
      <c r="F29" s="19">
        <v>110</v>
      </c>
      <c r="G29" s="35">
        <v>110.5</v>
      </c>
      <c r="H29" s="30">
        <f t="shared" si="5"/>
        <v>110.83333333333333</v>
      </c>
      <c r="I29" s="31">
        <f t="shared" si="6"/>
        <v>3</v>
      </c>
      <c r="J29" s="31">
        <f t="shared" si="7"/>
        <v>1.0408329997330665</v>
      </c>
      <c r="K29" s="31">
        <f t="shared" si="8"/>
        <v>0.93909744336818035</v>
      </c>
      <c r="L29" s="31" t="str">
        <f t="shared" si="9"/>
        <v>ОДНОРОДНЫЕ</v>
      </c>
      <c r="M29" s="30">
        <f t="shared" si="10"/>
        <v>2216.6666666666665</v>
      </c>
    </row>
    <row r="30" spans="1:13" x14ac:dyDescent="0.25">
      <c r="A30" s="4"/>
      <c r="B30" s="25"/>
      <c r="C30" s="26"/>
      <c r="D30" s="28"/>
      <c r="E30" s="27">
        <f>SUMPRODUCT($D$20:$D$29,E20:E29)</f>
        <v>332750</v>
      </c>
      <c r="F30" s="27">
        <f>SUMPRODUCT($D$20:$D$29,F20:F29)</f>
        <v>329220</v>
      </c>
      <c r="G30" s="22">
        <f>SUMPRODUCT($D$20:$D$29,G20:G29)</f>
        <v>331280</v>
      </c>
      <c r="H30" s="15"/>
      <c r="I30" s="12"/>
      <c r="J30" s="12"/>
      <c r="K30" s="12"/>
      <c r="L30" s="12"/>
      <c r="M30" s="3">
        <f>SUM(M20:M29)</f>
        <v>331083.33333333337</v>
      </c>
    </row>
    <row r="32" spans="1:13" x14ac:dyDescent="0.25">
      <c r="A32" s="47" t="s">
        <v>19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1:15" x14ac:dyDescent="0.25">
      <c r="A33" s="48" t="s">
        <v>18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5" ht="15" customHeight="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5" s="6" customFormat="1" x14ac:dyDescent="0.25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5"/>
      <c r="O35" s="5"/>
    </row>
    <row r="37" spans="1:15" x14ac:dyDescent="0.25">
      <c r="J37" s="9"/>
    </row>
    <row r="41" spans="1:15" x14ac:dyDescent="0.25">
      <c r="L41" s="9"/>
    </row>
  </sheetData>
  <mergeCells count="18">
    <mergeCell ref="E3:M3"/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0:L30">
    <cfRule type="containsText" dxfId="11" priority="64" operator="containsText" text="НЕ">
      <formula>NOT(ISERROR(SEARCH("НЕ",L20)))</formula>
    </cfRule>
    <cfRule type="containsText" dxfId="10" priority="65" operator="containsText" text="ОДНОРОДНЫЕ">
      <formula>NOT(ISERROR(SEARCH("ОДНОРОДНЫЕ",L20)))</formula>
    </cfRule>
    <cfRule type="containsText" dxfId="9" priority="66" operator="containsText" text="НЕОДНОРОДНЫЕ">
      <formula>NOT(ISERROR(SEARCH("НЕОДНОРОДНЫЕ",L20)))</formula>
    </cfRule>
  </conditionalFormatting>
  <conditionalFormatting sqref="L20:L30">
    <cfRule type="containsText" dxfId="8" priority="61" operator="containsText" text="НЕОДНОРОДНЫЕ">
      <formula>NOT(ISERROR(SEARCH("НЕОДНОРОДНЫЕ",L20)))</formula>
    </cfRule>
    <cfRule type="containsText" dxfId="7" priority="62" operator="containsText" text="ОДНОРОДНЫЕ">
      <formula>NOT(ISERROR(SEARCH("ОДНОРОДНЫЕ",L20)))</formula>
    </cfRule>
    <cfRule type="containsText" dxfId="6" priority="6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2024-04-08T04:40:08Z</dcterms:modified>
</cp:coreProperties>
</file>