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1" l="1"/>
  <c r="L23" i="1"/>
  <c r="L24" i="1"/>
  <c r="L21" i="1"/>
  <c r="K22" i="1"/>
  <c r="K23" i="1"/>
  <c r="K24" i="1"/>
  <c r="K21" i="1"/>
  <c r="J22" i="1" l="1"/>
  <c r="O22" i="1" s="1"/>
  <c r="J23" i="1"/>
  <c r="O23" i="1" s="1"/>
  <c r="J24" i="1"/>
  <c r="J21" i="1"/>
  <c r="O21" i="1" s="1"/>
  <c r="M21" i="1" l="1"/>
  <c r="N21" i="1" s="1"/>
  <c r="O24" i="1"/>
  <c r="M24" i="1"/>
  <c r="M22" i="1"/>
  <c r="C18" i="1"/>
  <c r="M23" i="1"/>
  <c r="N23" i="1" l="1"/>
  <c r="N22" i="1"/>
  <c r="N24" i="1" l="1"/>
</calcChain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<sst xmlns="http://schemas.openxmlformats.org/spreadsheetml/2006/main" count="47" uniqueCount="41">
  <si>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</si>
  <si>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</si>
  <si>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</si>
  <si>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</si>
  <si>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</si>
  <si>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</si>
  <si>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</si>
  <si>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</si>
  <si>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</si>
  <si>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</si>
  <si>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</si>
  <si>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</si>
  <si>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</si>
  <si>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</si>
  <si>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</si>
  <si>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</si>
  <si>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</si>
  <si>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</si>
  <si>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</si>
  <si>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</si>
  <si>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</si>
  <si>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</si>
  <si>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</si>
  <si>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</si>
  <si>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Источник № 1</t>
  </si>
  <si>
    <t>Источник № 2</t>
  </si>
  <si>
    <t>Источник № 3</t>
  </si>
  <si>
    <t>Источник № 4</t>
  </si>
  <si>
    <t>Бактериологическое исследование ректального мазка на шигеллы и сальмонеллы</t>
  </si>
  <si>
    <t>Бактериологическое исследование мазков из зева и носа на золотистый стафилококк</t>
  </si>
  <si>
    <t>Бактериологическое исследование мазков из зев и носа  на дифтерию</t>
  </si>
  <si>
    <t>Микробиологическое (культуральное) исследование крови на тифо-паратифозную группу микроорганизмов</t>
  </si>
  <si>
    <t>Усл.ед.</t>
  </si>
  <si>
    <t>Источник № 5</t>
  </si>
  <si>
    <t xml:space="preserve">на оказание услуг по проведению лабораторных исследований </t>
  </si>
  <si>
    <t>путем запроса котировок в электронной форме, участниками которого могут являться</t>
  </si>
  <si>
    <t>№ 068-24</t>
  </si>
  <si>
    <t>вх. № 745 от 28.03.2024</t>
  </si>
  <si>
    <t>вх. № 746 от 28.03.2024</t>
  </si>
  <si>
    <t>Начальная (максимальная) цена договора устанавливается в размере 4401500 руб. (четыре миллиона четыреста одна тысяча пятьсот рублей 00 копеек)</t>
  </si>
  <si>
    <t>вх. № 775 от 01.04.2024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</si>
</sst>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zoomScale="85" zoomScaleNormal="85" zoomScalePageLayoutView="70" workbookViewId="0">
      <selection activeCell="J21" sqref="J21:J24"/>
    </sheetView>
  </sheetViews>
  <sheetFormatPr defaultRowHeight="15" x14ac:dyDescent="0.25"/>
  <cols>
    <col min="1" max="1" width="6.140625" style="17" bestFit="1" customWidth="1"/>
    <col min="2" max="2" width="38" style="17" customWidth="1"/>
    <col min="3" max="3" width="7.85546875" style="17" bestFit="1" customWidth="1"/>
    <col min="4" max="4" width="7.7109375" style="17" bestFit="1" customWidth="1"/>
    <col min="5" max="6" width="17.85546875" style="1" bestFit="1" customWidth="1"/>
    <col min="7" max="7" width="18.5703125" style="1" customWidth="1"/>
    <col min="8" max="8" width="23.28515625" style="14" hidden="1" customWidth="1"/>
    <col min="9" max="9" width="14.7109375" style="1" hidden="1" customWidth="1"/>
    <col min="10" max="10" width="13.7109375" style="1" customWidth="1"/>
    <col min="11" max="11" width="9.42578125" style="17" customWidth="1"/>
    <col min="12" max="12" width="12.5703125" style="17" customWidth="1"/>
    <col min="13" max="13" width="10.28515625" style="17" customWidth="1"/>
    <col min="14" max="14" width="22.42578125" style="17" bestFit="1" customWidth="1"/>
    <col min="15" max="15" width="15.42578125" style="1" customWidth="1"/>
    <col min="16" max="16" width="9.140625" style="17"/>
    <col min="17" max="17" width="9.7109375" style="17" bestFit="1" customWidth="1"/>
    <col min="18" max="20" width="10.7109375" style="17" bestFit="1" customWidth="1"/>
    <col min="21" max="16384" width="9.140625" style="17"/>
  </cols>
  <sheetData>
    <row r="1" spans="2:15" x14ac:dyDescent="0.25">
      <c r="O1" s="5" t="s">
        <v>21</v>
      </c>
    </row>
    <row r="2" spans="2:15" ht="14.45" customHeight="1" x14ac:dyDescent="0.25">
      <c r="O2" s="5" t="s">
        <v>22</v>
      </c>
    </row>
    <row r="3" spans="2:15" ht="14.45" hidden="1" customHeight="1" x14ac:dyDescent="0.25">
      <c r="O3" s="5"/>
    </row>
    <row r="4" spans="2:15" x14ac:dyDescent="0.25">
      <c r="G4" s="22" t="s">
        <v>34</v>
      </c>
      <c r="H4" s="22"/>
      <c r="I4" s="22"/>
      <c r="J4" s="22"/>
      <c r="K4" s="22"/>
      <c r="L4" s="22"/>
      <c r="M4" s="22"/>
      <c r="N4" s="22"/>
      <c r="O4" s="22"/>
    </row>
    <row r="5" spans="2:15" x14ac:dyDescent="0.25">
      <c r="O5" s="5" t="s">
        <v>35</v>
      </c>
    </row>
    <row r="6" spans="2:15" x14ac:dyDescent="0.25">
      <c r="O6" s="5" t="s">
        <v>23</v>
      </c>
    </row>
    <row r="7" spans="2:15" ht="14.45" customHeight="1" x14ac:dyDescent="0.25">
      <c r="O7" s="21" t="s">
        <v>36</v>
      </c>
    </row>
    <row r="9" spans="2:15" x14ac:dyDescent="0.25">
      <c r="O9" s="3" t="s">
        <v>13</v>
      </c>
    </row>
    <row r="10" spans="2:15" x14ac:dyDescent="0.25">
      <c r="O10" s="4" t="s">
        <v>18</v>
      </c>
    </row>
    <row r="11" spans="2:15" x14ac:dyDescent="0.25">
      <c r="O11" s="4" t="s">
        <v>14</v>
      </c>
    </row>
    <row r="13" spans="2:15" ht="28.9" customHeight="1" x14ac:dyDescent="0.25">
      <c r="L13" s="29" t="s">
        <v>17</v>
      </c>
      <c r="M13" s="29"/>
      <c r="O13" s="1" t="s">
        <v>15</v>
      </c>
    </row>
    <row r="14" spans="2:15" ht="18.75" x14ac:dyDescent="0.25">
      <c r="O14" s="2"/>
    </row>
    <row r="15" spans="2:15" ht="18.75" x14ac:dyDescent="0.25">
      <c r="B15" s="29" t="s">
        <v>16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"/>
    </row>
    <row r="16" spans="2:15" hidden="1" x14ac:dyDescent="0.25"/>
    <row r="18" spans="1:17" ht="92.25" customHeight="1" x14ac:dyDescent="0.25">
      <c r="A18" s="32" t="s">
        <v>11</v>
      </c>
      <c r="B18" s="33"/>
      <c r="C18" s="34">
        <f>SUM(O21:O24)</f>
        <v>4401500</v>
      </c>
      <c r="D18" s="33"/>
      <c r="E18" s="11" t="s">
        <v>38</v>
      </c>
      <c r="F18" s="11" t="s">
        <v>37</v>
      </c>
      <c r="G18" s="11" t="s">
        <v>40</v>
      </c>
      <c r="H18" s="11"/>
      <c r="I18" s="11"/>
      <c r="J18" s="18"/>
      <c r="K18" s="15"/>
      <c r="L18" s="15"/>
      <c r="M18" s="15"/>
      <c r="N18" s="15"/>
      <c r="O18" s="18"/>
    </row>
    <row r="19" spans="1:17" ht="30" customHeight="1" x14ac:dyDescent="0.25">
      <c r="A19" s="23" t="s">
        <v>0</v>
      </c>
      <c r="B19" s="23" t="s">
        <v>1</v>
      </c>
      <c r="C19" s="23" t="s">
        <v>2</v>
      </c>
      <c r="D19" s="23"/>
      <c r="E19" s="18" t="s">
        <v>24</v>
      </c>
      <c r="F19" s="18" t="s">
        <v>25</v>
      </c>
      <c r="G19" s="18" t="s">
        <v>26</v>
      </c>
      <c r="H19" s="11" t="s">
        <v>27</v>
      </c>
      <c r="I19" s="11" t="s">
        <v>33</v>
      </c>
      <c r="J19" s="35" t="s">
        <v>12</v>
      </c>
      <c r="K19" s="23" t="s">
        <v>8</v>
      </c>
      <c r="L19" s="23" t="s">
        <v>9</v>
      </c>
      <c r="M19" s="23" t="s">
        <v>10</v>
      </c>
      <c r="N19" s="23" t="s">
        <v>6</v>
      </c>
      <c r="O19" s="31" t="s">
        <v>7</v>
      </c>
    </row>
    <row r="20" spans="1:17" x14ac:dyDescent="0.25">
      <c r="A20" s="24"/>
      <c r="B20" s="24"/>
      <c r="C20" s="16" t="s">
        <v>3</v>
      </c>
      <c r="D20" s="16" t="s">
        <v>4</v>
      </c>
      <c r="E20" s="19" t="s">
        <v>5</v>
      </c>
      <c r="F20" s="18" t="s">
        <v>5</v>
      </c>
      <c r="G20" s="18" t="s">
        <v>5</v>
      </c>
      <c r="H20" s="11" t="s">
        <v>5</v>
      </c>
      <c r="I20" s="18"/>
      <c r="J20" s="36"/>
      <c r="K20" s="23"/>
      <c r="L20" s="23"/>
      <c r="M20" s="23"/>
      <c r="N20" s="23"/>
      <c r="O20" s="31"/>
    </row>
    <row r="21" spans="1:17" ht="45" x14ac:dyDescent="0.25">
      <c r="A21" s="6">
        <v>1</v>
      </c>
      <c r="B21" s="12" t="s">
        <v>28</v>
      </c>
      <c r="C21" s="10" t="s">
        <v>32</v>
      </c>
      <c r="D21" s="10">
        <v>3500</v>
      </c>
      <c r="E21" s="9">
        <v>465</v>
      </c>
      <c r="F21" s="20">
        <v>300</v>
      </c>
      <c r="G21" s="11">
        <v>590</v>
      </c>
      <c r="H21" s="11"/>
      <c r="I21" s="18"/>
      <c r="J21" s="18">
        <f>AVERAGE(E21:I21)</f>
        <v>451.66666666666669</v>
      </c>
      <c r="K21" s="15">
        <f xml:space="preserve"> COUNT(E21:I21)</f>
        <v>3</v>
      </c>
      <c r="L21" s="15">
        <f>STDEV(E21:I21)</f>
        <v>145.45904349105734</v>
      </c>
      <c r="M21" s="15">
        <f>L21/J21*100</f>
        <v>32.204954278462878</v>
      </c>
      <c r="N21" s="15" t="str">
        <f>IF(M21&lt;33,"ОДНОРОДНЫЕ","НЕОДНОРОДНЫЕ")</f>
        <v>ОДНОРОДНЫЕ</v>
      </c>
      <c r="O21" s="18">
        <f>D21*J21</f>
        <v>1580833.3333333335</v>
      </c>
    </row>
    <row r="22" spans="1:17" ht="45" x14ac:dyDescent="0.25">
      <c r="A22" s="6">
        <v>2</v>
      </c>
      <c r="B22" s="12" t="s">
        <v>29</v>
      </c>
      <c r="C22" s="10" t="s">
        <v>32</v>
      </c>
      <c r="D22" s="10">
        <v>3500</v>
      </c>
      <c r="E22" s="18">
        <v>385</v>
      </c>
      <c r="F22" s="18">
        <v>500</v>
      </c>
      <c r="G22" s="11">
        <v>540</v>
      </c>
      <c r="H22" s="11"/>
      <c r="I22" s="18"/>
      <c r="J22" s="18">
        <f t="shared" ref="J22:J24" si="0">AVERAGE(E22:I22)</f>
        <v>475</v>
      </c>
      <c r="K22" s="15">
        <f t="shared" ref="K22:K24" si="1" xml:space="preserve"> COUNT(E22:I22)</f>
        <v>3</v>
      </c>
      <c r="L22" s="15">
        <f t="shared" ref="L22:L24" si="2">STDEV(E22:I22)</f>
        <v>80.46738469715541</v>
      </c>
      <c r="M22" s="15">
        <f t="shared" ref="M22:M23" si="3">L22/J22*100</f>
        <v>16.940502041506402</v>
      </c>
      <c r="N22" s="15" t="str">
        <f t="shared" ref="N22:N23" si="4">IF(M22&lt;33,"ОДНОРОДНЫЕ","НЕОДНОРОДНЫЕ")</f>
        <v>ОДНОРОДНЫЕ</v>
      </c>
      <c r="O22" s="18">
        <f t="shared" ref="O22:O24" si="5">D22*J22</f>
        <v>1662500</v>
      </c>
    </row>
    <row r="23" spans="1:17" ht="30" x14ac:dyDescent="0.25">
      <c r="A23" s="6">
        <v>3</v>
      </c>
      <c r="B23" s="12" t="s">
        <v>30</v>
      </c>
      <c r="C23" s="10" t="s">
        <v>32</v>
      </c>
      <c r="D23" s="10">
        <v>100</v>
      </c>
      <c r="E23" s="11">
        <v>345</v>
      </c>
      <c r="F23" s="18">
        <v>600</v>
      </c>
      <c r="G23" s="11">
        <v>550</v>
      </c>
      <c r="H23" s="11"/>
      <c r="I23" s="18"/>
      <c r="J23" s="18">
        <f t="shared" si="0"/>
        <v>498.33333333333331</v>
      </c>
      <c r="K23" s="15">
        <f t="shared" si="1"/>
        <v>3</v>
      </c>
      <c r="L23" s="15">
        <f t="shared" si="2"/>
        <v>135.12340039139525</v>
      </c>
      <c r="M23" s="15">
        <f t="shared" si="3"/>
        <v>27.115063623691356</v>
      </c>
      <c r="N23" s="15" t="str">
        <f t="shared" si="4"/>
        <v>ОДНОРОДНЫЕ</v>
      </c>
      <c r="O23" s="18">
        <f t="shared" si="5"/>
        <v>49833.333333333328</v>
      </c>
    </row>
    <row r="24" spans="1:17" ht="45" x14ac:dyDescent="0.25">
      <c r="A24" s="6">
        <v>4</v>
      </c>
      <c r="B24" s="12" t="s">
        <v>31</v>
      </c>
      <c r="C24" s="10" t="s">
        <v>32</v>
      </c>
      <c r="D24" s="10">
        <v>3500</v>
      </c>
      <c r="E24" s="18">
        <v>300</v>
      </c>
      <c r="F24" s="18">
        <v>250</v>
      </c>
      <c r="G24" s="11">
        <v>400</v>
      </c>
      <c r="H24" s="11"/>
      <c r="I24" s="18"/>
      <c r="J24" s="18">
        <f t="shared" si="0"/>
        <v>316.66666666666669</v>
      </c>
      <c r="K24" s="15">
        <f t="shared" si="1"/>
        <v>3</v>
      </c>
      <c r="L24" s="15">
        <f t="shared" si="2"/>
        <v>76.376261582597394</v>
      </c>
      <c r="M24" s="15">
        <f>L24/J24*100</f>
        <v>24.118819447136016</v>
      </c>
      <c r="N24" s="15" t="str">
        <f>IF(M24&lt;33,"ОДНОРОДНЫЕ","НЕОДНОРОДНЫЕ")</f>
        <v>ОДНОРОДНЫЕ</v>
      </c>
      <c r="O24" s="18">
        <f t="shared" si="5"/>
        <v>1108333.3333333335</v>
      </c>
    </row>
    <row r="25" spans="1:17" x14ac:dyDescent="0.25">
      <c r="G25" s="13"/>
    </row>
    <row r="26" spans="1:17" x14ac:dyDescent="0.25">
      <c r="A26" s="30" t="s">
        <v>20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7" x14ac:dyDescent="0.25">
      <c r="A27" s="28" t="s">
        <v>19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7" ht="15" customHeight="1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7" s="8" customFormat="1" x14ac:dyDescent="0.25">
      <c r="A29" s="26" t="s">
        <v>39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7"/>
      <c r="Q29" s="7"/>
    </row>
    <row r="31" spans="1:17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</row>
  </sheetData>
  <mergeCells count="19">
    <mergeCell ref="M19:M20"/>
    <mergeCell ref="N19:N20"/>
    <mergeCell ref="A19:A20"/>
    <mergeCell ref="G4:O4"/>
    <mergeCell ref="B19:B20"/>
    <mergeCell ref="C19:D19"/>
    <mergeCell ref="A31:O31"/>
    <mergeCell ref="A29:O29"/>
    <mergeCell ref="A28:O28"/>
    <mergeCell ref="L13:M13"/>
    <mergeCell ref="B15:N15"/>
    <mergeCell ref="A26:O26"/>
    <mergeCell ref="A27:O27"/>
    <mergeCell ref="O19:O20"/>
    <mergeCell ref="A18:B18"/>
    <mergeCell ref="C18:D18"/>
    <mergeCell ref="J19:J20"/>
    <mergeCell ref="K19:K20"/>
    <mergeCell ref="L19:L20"/>
  </mergeCells>
  <conditionalFormatting sqref="N21:N24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4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2024-04-02T07:24:13Z</dcterms:modified>
</cp:coreProperties>
</file>