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0" i="1" l="1"/>
  <c r="M20" i="1" s="1"/>
  <c r="I20" i="1"/>
  <c r="J20" i="1"/>
  <c r="G21" i="1"/>
  <c r="F21" i="1"/>
  <c r="E21" i="1"/>
  <c r="C17" i="1" l="1"/>
  <c r="M21" i="1"/>
  <c r="K20" i="1"/>
  <c r="L20" i="1" s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<sst xmlns="http://schemas.openxmlformats.org/spreadsheetml/2006/main" count="38" uniqueCount="36">
  <si>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</si>
  <si>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</si>
  <si>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</si>
  <si>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</si>
  <si>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</si>
  <si>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</si>
  <si>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</si>
  <si>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</si>
  <si>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</si>
  <si>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</si>
  <si>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</si>
  <si>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</si>
  <si>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</si>
  <si>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</si>
  <si>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</si>
  <si>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</si>
  <si>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</si>
  <si>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</si>
  <si>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</si>
  <si>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</si>
  <si>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</si>
  <si>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</si>
  <si>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</si>
  <si>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</si>
  <si>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</si>
  <si>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</si>
  <si>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</si>
  <si>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</si>
  <si>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067-24</t>
  </si>
  <si>
    <t xml:space="preserve">на поставку средства дезинфицирующего для распылителя Ультраспрейер Р-60М </t>
  </si>
  <si>
    <t>Средство дезинфицирующее для распылителя</t>
  </si>
  <si>
    <t>шт</t>
  </si>
  <si>
    <t>вх. № 513 от 29.02.2024</t>
  </si>
  <si>
    <t>вх. № 512 от 29.02.2024</t>
  </si>
  <si>
    <t>вх. № 511 от 29.02.2024</t>
  </si>
  <si>
    <t>Начальная (максимальная) цена договора устанавливается в размере 192 020 руб. (сто девяносто две тысячи двадцать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</si>
</sst>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PageLayoutView="70" workbookViewId="0">
      <selection activeCell="F32" sqref="F32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33" t="s">
        <v>29</v>
      </c>
      <c r="F3" s="33"/>
      <c r="G3" s="33"/>
      <c r="H3" s="33"/>
      <c r="I3" s="33"/>
      <c r="J3" s="33"/>
      <c r="K3" s="33"/>
      <c r="L3" s="33"/>
      <c r="M3" s="33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28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7" t="s">
        <v>17</v>
      </c>
      <c r="K12" s="37"/>
      <c r="M12" s="1" t="s">
        <v>15</v>
      </c>
    </row>
    <row r="14" spans="2:13" x14ac:dyDescent="0.25">
      <c r="B14" s="37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2:13" hidden="1" x14ac:dyDescent="0.25"/>
    <row r="17" spans="1:15" ht="54.6" customHeight="1" x14ac:dyDescent="0.25">
      <c r="A17" s="41" t="s">
        <v>11</v>
      </c>
      <c r="B17" s="42"/>
      <c r="C17" s="43">
        <f>SUM(M20:M20)</f>
        <v>192020</v>
      </c>
      <c r="D17" s="44"/>
      <c r="E17" s="31" t="s">
        <v>32</v>
      </c>
      <c r="F17" s="31" t="s">
        <v>33</v>
      </c>
      <c r="G17" s="31" t="s">
        <v>34</v>
      </c>
      <c r="H17" s="15"/>
      <c r="I17" s="12"/>
      <c r="J17" s="12"/>
      <c r="K17" s="12"/>
      <c r="L17" s="12"/>
      <c r="M17" s="15"/>
    </row>
    <row r="18" spans="1:15" ht="30" customHeight="1" x14ac:dyDescent="0.25">
      <c r="A18" s="32" t="s">
        <v>0</v>
      </c>
      <c r="B18" s="32" t="s">
        <v>1</v>
      </c>
      <c r="C18" s="32" t="s">
        <v>2</v>
      </c>
      <c r="D18" s="32"/>
      <c r="E18" s="24" t="s">
        <v>25</v>
      </c>
      <c r="F18" s="24" t="s">
        <v>26</v>
      </c>
      <c r="G18" s="24" t="s">
        <v>27</v>
      </c>
      <c r="H18" s="45" t="s">
        <v>12</v>
      </c>
      <c r="I18" s="32" t="s">
        <v>8</v>
      </c>
      <c r="J18" s="32" t="s">
        <v>9</v>
      </c>
      <c r="K18" s="32" t="s">
        <v>10</v>
      </c>
      <c r="L18" s="32" t="s">
        <v>6</v>
      </c>
      <c r="M18" s="40" t="s">
        <v>7</v>
      </c>
    </row>
    <row r="19" spans="1:15" x14ac:dyDescent="0.25">
      <c r="A19" s="47"/>
      <c r="B19" s="47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46"/>
      <c r="I19" s="32"/>
      <c r="J19" s="32"/>
      <c r="K19" s="32"/>
      <c r="L19" s="32"/>
      <c r="M19" s="40"/>
    </row>
    <row r="20" spans="1:15" s="20" customFormat="1" x14ac:dyDescent="0.25">
      <c r="A20" s="4">
        <v>1</v>
      </c>
      <c r="B20" s="26" t="s">
        <v>30</v>
      </c>
      <c r="C20" s="30" t="s">
        <v>31</v>
      </c>
      <c r="D20" s="17">
        <v>20</v>
      </c>
      <c r="E20" s="18">
        <v>9351</v>
      </c>
      <c r="F20" s="19">
        <v>9632</v>
      </c>
      <c r="G20" s="21">
        <v>9820</v>
      </c>
      <c r="H20" s="21">
        <f t="shared" ref="H20" si="0">AVERAGE(E20:G20)</f>
        <v>9601</v>
      </c>
      <c r="I20" s="23">
        <f t="shared" ref="I20" si="1" xml:space="preserve"> COUNT(E20:G20)</f>
        <v>3</v>
      </c>
      <c r="J20" s="23">
        <f t="shared" ref="J20" si="2">STDEV(E20:G20)</f>
        <v>236.03177752158712</v>
      </c>
      <c r="K20" s="23">
        <f t="shared" ref="K20" si="3">J20/H20*100</f>
        <v>2.4584082649889294</v>
      </c>
      <c r="L20" s="23" t="str">
        <f t="shared" ref="L20" si="4">IF(K20&lt;33,"ОДНОРОДНЫЕ","НЕОДНОРОДНЫЕ")</f>
        <v>ОДНОРОДНЫЕ</v>
      </c>
      <c r="M20" s="21">
        <f t="shared" ref="M20" si="5">D20*H20</f>
        <v>192020</v>
      </c>
    </row>
    <row r="21" spans="1:15" x14ac:dyDescent="0.25">
      <c r="A21" s="4"/>
      <c r="B21" s="25"/>
      <c r="C21" s="27"/>
      <c r="D21" s="29"/>
      <c r="E21" s="28">
        <f>SUMPRODUCT($D$20:$D$20,E20:E20)</f>
        <v>187020</v>
      </c>
      <c r="F21" s="28">
        <f>SUMPRODUCT($D$20:$D$20,F20:F20)</f>
        <v>192640</v>
      </c>
      <c r="G21" s="22">
        <f>SUMPRODUCT($D$20:$D$20,G20:G20)</f>
        <v>196400</v>
      </c>
      <c r="H21" s="15"/>
      <c r="I21" s="12"/>
      <c r="J21" s="12"/>
      <c r="K21" s="12"/>
      <c r="L21" s="12"/>
      <c r="M21" s="3">
        <f>SUM(M20:M20)</f>
        <v>192020</v>
      </c>
    </row>
    <row r="23" spans="1:15" x14ac:dyDescent="0.25">
      <c r="A23" s="38" t="s">
        <v>20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5" x14ac:dyDescent="0.25">
      <c r="A24" s="39" t="s">
        <v>19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5" ht="15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5" s="6" customFormat="1" x14ac:dyDescent="0.25">
      <c r="A26" s="34" t="s">
        <v>35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5"/>
      <c r="O26" s="5"/>
    </row>
    <row r="28" spans="1:15" x14ac:dyDescent="0.25">
      <c r="J28" s="9"/>
    </row>
    <row r="32" spans="1:15" x14ac:dyDescent="0.25">
      <c r="L32" s="9"/>
    </row>
  </sheetData>
  <mergeCells count="18">
    <mergeCell ref="A18:A19"/>
    <mergeCell ref="B18:B19"/>
    <mergeCell ref="C18:D18"/>
    <mergeCell ref="E3:M3"/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  <mergeCell ref="L18:L19"/>
  </mergeCells>
  <conditionalFormatting sqref="L21">
    <cfRule type="containsText" dxfId="11" priority="58" operator="containsText" text="НЕ">
      <formula>NOT(ISERROR(SEARCH("НЕ",L21)))</formula>
    </cfRule>
    <cfRule type="containsText" dxfId="10" priority="59" operator="containsText" text="ОДНОРОДНЫЕ">
      <formula>NOT(ISERROR(SEARCH("ОДНОРОДНЫЕ",L21)))</formula>
    </cfRule>
    <cfRule type="containsText" dxfId="9" priority="60" operator="containsText" text="НЕОДНОРОДНЫЕ">
      <formula>NOT(ISERROR(SEARCH("НЕОДНОРОДНЫЕ",L21)))</formula>
    </cfRule>
  </conditionalFormatting>
  <conditionalFormatting sqref="L21">
    <cfRule type="containsText" dxfId="8" priority="55" operator="containsText" text="НЕОДНОРОДНЫЕ">
      <formula>NOT(ISERROR(SEARCH("НЕОДНОРОДНЫЕ",L21)))</formula>
    </cfRule>
    <cfRule type="containsText" dxfId="7" priority="56" operator="containsText" text="ОДНОРОДНЫЕ">
      <formula>NOT(ISERROR(SEARCH("ОДНОРОДНЫЕ",L21)))</formula>
    </cfRule>
    <cfRule type="containsText" dxfId="6" priority="57" operator="containsText" text="НЕОДНОРОДНЫЕ">
      <formula>NOT(ISERROR(SEARCH("НЕОДНОРОДНЫЕ",L21)))</formula>
    </cfRule>
  </conditionalFormatting>
  <conditionalFormatting sqref="L20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2024-03-26T00:47:12Z</dcterms:modified>
</cp:coreProperties>
</file>