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19" i="1"/>
  <c r="Q20" i="1" l="1"/>
  <c r="Q21" i="1"/>
  <c r="Q22" i="1"/>
  <c r="Q23" i="1"/>
  <c r="Q24" i="1"/>
  <c r="Q25" i="1"/>
  <c r="Q26" i="1"/>
  <c r="Q19" i="1"/>
  <c r="P20" i="1"/>
  <c r="P21" i="1"/>
  <c r="P22" i="1"/>
  <c r="P23" i="1"/>
  <c r="P24" i="1"/>
  <c r="P25" i="1"/>
  <c r="P26" i="1"/>
  <c r="P19" i="1"/>
  <c r="T20" i="1"/>
  <c r="T21" i="1"/>
  <c r="T22" i="1"/>
  <c r="T23" i="1"/>
  <c r="T24" i="1"/>
  <c r="T25" i="1"/>
  <c r="T26" i="1"/>
  <c r="T19" i="1"/>
  <c r="R23" i="1" l="1"/>
  <c r="S23" i="1" s="1"/>
  <c r="R22" i="1"/>
  <c r="S22" i="1" s="1"/>
  <c r="R19" i="1"/>
  <c r="S19" i="1" s="1"/>
  <c r="R20" i="1"/>
  <c r="S20" i="1" s="1"/>
  <c r="R26" i="1"/>
  <c r="S26" i="1" s="1"/>
  <c r="R25" i="1"/>
  <c r="S25" i="1" s="1"/>
  <c r="R24" i="1"/>
  <c r="S24" i="1" s="1"/>
  <c r="R21" i="1"/>
  <c r="S21" i="1" s="1"/>
  <c r="C16" i="1"/>
</calcChain>
</file>

<file path=xl/sharedStrings.xml><?xml version="1.0" encoding="utf-8"?>
<sst xmlns="http://schemas.openxmlformats.org/spreadsheetml/2006/main" count="68" uniqueCount="50">
  <si>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</si>
  <si>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</si>
  <si>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</si>
  <si>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</si>
  <si>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</si>
  <si>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</si>
  <si>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</si>
  <si>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</si>
  <si>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</si>
  <si>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</si>
  <si>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</si>
  <si>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</si>
  <si>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</si>
  <si>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</si>
  <si>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</si>
  <si>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</si>
  <si>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</si>
  <si>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</si>
  <si>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</si>
  <si>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</si>
  <si>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</si>
  <si>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</si>
  <si>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</si>
  <si>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</si>
  <si>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</si>
  <si>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</si>
  <si>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</si>
  <si>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</si>
  <si>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</si>
  <si>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</si>
  <si>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</si>
  <si>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</si>
  <si>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</si>
  <si>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Источник № 8</t>
  </si>
  <si>
    <t>Источник № 9</t>
  </si>
  <si>
    <t>Источник № 10</t>
  </si>
  <si>
    <t>№ 159-24</t>
  </si>
  <si>
    <t>Транексам</t>
  </si>
  <si>
    <t>Лакосамид</t>
  </si>
  <si>
    <t>Ванкомицин</t>
  </si>
  <si>
    <t>Протамина сульфат</t>
  </si>
  <si>
    <t xml:space="preserve">Натрия гидрокарбонат </t>
  </si>
  <si>
    <t>Доксициклин</t>
  </si>
  <si>
    <t xml:space="preserve">Метронидазол </t>
  </si>
  <si>
    <t>Шт.</t>
  </si>
  <si>
    <t>Система электронного заказа "ФармКомандир"  06.08.2024</t>
  </si>
  <si>
    <t>Государственный реестр предельных отпускных цен 06.08.2024</t>
  </si>
  <si>
    <t>Интернет рессурс от 06.08.2024</t>
  </si>
  <si>
    <t>Начальная (максимальная) цена договора устанавливается в размере 508377,05 руб. (пятьсот восемь тысяч триста семьдесят семь рублей пять копеек)</t>
  </si>
  <si>
    <t>на поставку лекарственных препаратов для нужд ОГАУЗ "ИГКБ № 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</si>
</sst>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85" zoomScaleNormal="85" zoomScalePageLayoutView="70" workbookViewId="0">
      <selection activeCell="V17" sqref="V17:W37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9" width="16.85546875" style="2" customWidth="1"/>
    <col min="10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35" t="s">
        <v>49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36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36" t="s">
        <v>30</v>
      </c>
      <c r="R11" s="36"/>
      <c r="S11" s="13"/>
      <c r="T11" s="11" t="s">
        <v>31</v>
      </c>
    </row>
    <row r="13" spans="1:20" x14ac:dyDescent="0.25">
      <c r="B13" s="24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0" hidden="1" x14ac:dyDescent="0.25"/>
    <row r="16" spans="1:20" ht="87" customHeight="1" x14ac:dyDescent="0.25">
      <c r="A16" s="28" t="s">
        <v>11</v>
      </c>
      <c r="B16" s="29"/>
      <c r="C16" s="30">
        <f>SUM(T19:T26)</f>
        <v>508377.05</v>
      </c>
      <c r="D16" s="29"/>
      <c r="E16" s="15" t="s">
        <v>45</v>
      </c>
      <c r="F16" s="15" t="s">
        <v>45</v>
      </c>
      <c r="G16" s="15" t="s">
        <v>45</v>
      </c>
      <c r="H16" s="14" t="s">
        <v>46</v>
      </c>
      <c r="I16" s="14" t="s">
        <v>47</v>
      </c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33" t="s">
        <v>0</v>
      </c>
      <c r="B17" s="33" t="s">
        <v>1</v>
      </c>
      <c r="C17" s="33" t="s">
        <v>2</v>
      </c>
      <c r="D17" s="33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33</v>
      </c>
      <c r="M17" s="16" t="s">
        <v>34</v>
      </c>
      <c r="N17" s="16" t="s">
        <v>35</v>
      </c>
      <c r="O17" s="31" t="s">
        <v>12</v>
      </c>
      <c r="P17" s="33" t="s">
        <v>8</v>
      </c>
      <c r="Q17" s="33" t="s">
        <v>9</v>
      </c>
      <c r="R17" s="33" t="s">
        <v>10</v>
      </c>
      <c r="S17" s="33" t="s">
        <v>6</v>
      </c>
      <c r="T17" s="27" t="s">
        <v>7</v>
      </c>
    </row>
    <row r="18" spans="1:22" x14ac:dyDescent="0.25">
      <c r="A18" s="34"/>
      <c r="B18" s="34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2"/>
      <c r="P18" s="33"/>
      <c r="Q18" s="33"/>
      <c r="R18" s="33"/>
      <c r="S18" s="33"/>
      <c r="T18" s="27"/>
    </row>
    <row r="19" spans="1:22" x14ac:dyDescent="0.25">
      <c r="A19" s="19">
        <v>1</v>
      </c>
      <c r="B19" s="1" t="s">
        <v>37</v>
      </c>
      <c r="C19" s="20" t="s">
        <v>32</v>
      </c>
      <c r="D19" s="20">
        <v>220</v>
      </c>
      <c r="E19" s="37">
        <v>924.51</v>
      </c>
      <c r="F19" s="15">
        <v>932.77</v>
      </c>
      <c r="G19" s="15"/>
      <c r="H19" s="15">
        <v>932.77200000000005</v>
      </c>
      <c r="I19" s="15"/>
      <c r="J19" s="15"/>
      <c r="K19" s="15"/>
      <c r="L19" s="15"/>
      <c r="M19" s="15"/>
      <c r="N19" s="16"/>
      <c r="O19" s="16">
        <f>ROUND(AVERAGE(E19:N19),2)</f>
        <v>930.02</v>
      </c>
      <c r="P19" s="17">
        <f xml:space="preserve"> COUNT(E19:N19)</f>
        <v>3</v>
      </c>
      <c r="Q19" s="17">
        <f>STDEV(E19:N19)</f>
        <v>4.7694906786085101</v>
      </c>
      <c r="R19" s="17">
        <f>Q19/O19*100</f>
        <v>0.51283743130346771</v>
      </c>
      <c r="S19" s="17" t="str">
        <f>IF(R19&lt;33,"ОДНОРОДНЫЕ","НЕОДНОРОДНЫЕ")</f>
        <v>ОДНОРОДНЫЕ</v>
      </c>
      <c r="T19" s="16">
        <f>D19*O19</f>
        <v>204604.4</v>
      </c>
    </row>
    <row r="20" spans="1:22" x14ac:dyDescent="0.25">
      <c r="A20" s="19">
        <v>2</v>
      </c>
      <c r="B20" s="1" t="s">
        <v>37</v>
      </c>
      <c r="C20" s="20" t="s">
        <v>32</v>
      </c>
      <c r="D20" s="20">
        <v>100</v>
      </c>
      <c r="E20" s="37">
        <v>294.13</v>
      </c>
      <c r="F20" s="15">
        <v>316.32</v>
      </c>
      <c r="G20" s="15">
        <v>374.97</v>
      </c>
      <c r="H20" s="15"/>
      <c r="I20" s="15"/>
      <c r="J20" s="15"/>
      <c r="K20" s="15"/>
      <c r="L20" s="15"/>
      <c r="M20" s="15"/>
      <c r="N20" s="16"/>
      <c r="O20" s="18">
        <f t="shared" ref="O20:O26" si="0">ROUND(AVERAGE(E20:N20),2)</f>
        <v>328.47</v>
      </c>
      <c r="P20" s="17">
        <f t="shared" ref="P20:P26" si="1" xml:space="preserve"> COUNT(E20:N20)</f>
        <v>3</v>
      </c>
      <c r="Q20" s="17">
        <f t="shared" ref="Q20:Q26" si="2">STDEV(E20:N20)</f>
        <v>41.767858855025345</v>
      </c>
      <c r="R20" s="17">
        <f t="shared" ref="R20:R26" si="3">Q20/O20*100</f>
        <v>12.715882380438195</v>
      </c>
      <c r="S20" s="17" t="str">
        <f t="shared" ref="S20:S26" si="4">IF(R20&lt;33,"ОДНОРОДНЫЕ","НЕОДНОРОДНЫЕ")</f>
        <v>ОДНОРОДНЫЕ</v>
      </c>
      <c r="T20" s="16">
        <f t="shared" ref="T20:T26" si="5">D20*O20</f>
        <v>32847</v>
      </c>
      <c r="V20" s="7"/>
    </row>
    <row r="21" spans="1:22" x14ac:dyDescent="0.25">
      <c r="A21" s="19">
        <v>3</v>
      </c>
      <c r="B21" s="1" t="s">
        <v>38</v>
      </c>
      <c r="C21" s="20" t="s">
        <v>32</v>
      </c>
      <c r="D21" s="20">
        <v>8</v>
      </c>
      <c r="E21" s="37">
        <v>536.74</v>
      </c>
      <c r="F21" s="15"/>
      <c r="G21" s="15"/>
      <c r="H21" s="15">
        <v>545.20899999999995</v>
      </c>
      <c r="I21" s="15">
        <v>549</v>
      </c>
      <c r="J21" s="15"/>
      <c r="K21" s="15"/>
      <c r="L21" s="15"/>
      <c r="M21" s="15"/>
      <c r="N21" s="16"/>
      <c r="O21" s="18">
        <f t="shared" si="0"/>
        <v>543.65</v>
      </c>
      <c r="P21" s="17">
        <f t="shared" si="1"/>
        <v>3</v>
      </c>
      <c r="Q21" s="17">
        <f t="shared" si="2"/>
        <v>6.2769849715713981</v>
      </c>
      <c r="R21" s="17">
        <f t="shared" si="3"/>
        <v>1.154600381048726</v>
      </c>
      <c r="S21" s="17" t="str">
        <f t="shared" si="4"/>
        <v>ОДНОРОДНЫЕ</v>
      </c>
      <c r="T21" s="16">
        <f t="shared" si="5"/>
        <v>4349.2</v>
      </c>
      <c r="V21" s="7"/>
    </row>
    <row r="22" spans="1:22" x14ac:dyDescent="0.25">
      <c r="A22" s="19">
        <v>4</v>
      </c>
      <c r="B22" s="1" t="s">
        <v>39</v>
      </c>
      <c r="C22" s="20" t="s">
        <v>32</v>
      </c>
      <c r="D22" s="20">
        <v>280</v>
      </c>
      <c r="E22" s="37">
        <v>319</v>
      </c>
      <c r="F22" s="15">
        <v>377.06</v>
      </c>
      <c r="G22" s="15"/>
      <c r="H22" s="15">
        <v>374.99</v>
      </c>
      <c r="I22" s="15"/>
      <c r="J22" s="15"/>
      <c r="K22" s="15"/>
      <c r="L22" s="15"/>
      <c r="M22" s="15"/>
      <c r="N22" s="16"/>
      <c r="O22" s="18">
        <f t="shared" si="0"/>
        <v>357.02</v>
      </c>
      <c r="P22" s="17">
        <f t="shared" si="1"/>
        <v>3</v>
      </c>
      <c r="Q22" s="17">
        <f t="shared" si="2"/>
        <v>32.939663527931394</v>
      </c>
      <c r="R22" s="17">
        <f t="shared" si="3"/>
        <v>9.2262796280128274</v>
      </c>
      <c r="S22" s="17" t="str">
        <f t="shared" si="4"/>
        <v>ОДНОРОДНЫЕ</v>
      </c>
      <c r="T22" s="16">
        <f t="shared" si="5"/>
        <v>99965.599999999991</v>
      </c>
    </row>
    <row r="23" spans="1:22" x14ac:dyDescent="0.25">
      <c r="A23" s="19">
        <v>5</v>
      </c>
      <c r="B23" s="1" t="s">
        <v>40</v>
      </c>
      <c r="C23" s="20" t="s">
        <v>32</v>
      </c>
      <c r="D23" s="20">
        <v>1</v>
      </c>
      <c r="E23" s="37">
        <v>1344.91</v>
      </c>
      <c r="F23" s="15">
        <v>1362.77</v>
      </c>
      <c r="G23" s="15"/>
      <c r="H23" s="15">
        <v>1469.066</v>
      </c>
      <c r="I23" s="15"/>
      <c r="J23" s="15"/>
      <c r="K23" s="15"/>
      <c r="L23" s="15"/>
      <c r="M23" s="15"/>
      <c r="N23" s="15"/>
      <c r="O23" s="18">
        <f t="shared" si="0"/>
        <v>1392.25</v>
      </c>
      <c r="P23" s="17">
        <f t="shared" si="1"/>
        <v>3</v>
      </c>
      <c r="Q23" s="17">
        <f t="shared" si="2"/>
        <v>67.122439804683296</v>
      </c>
      <c r="R23" s="17">
        <f t="shared" si="3"/>
        <v>4.8211484865996264</v>
      </c>
      <c r="S23" s="17" t="str">
        <f t="shared" si="4"/>
        <v>ОДНОРОДНЫЕ</v>
      </c>
      <c r="T23" s="16">
        <f t="shared" si="5"/>
        <v>1392.25</v>
      </c>
    </row>
    <row r="24" spans="1:22" x14ac:dyDescent="0.25">
      <c r="A24" s="19">
        <v>6</v>
      </c>
      <c r="B24" s="1" t="s">
        <v>41</v>
      </c>
      <c r="C24" s="20" t="s">
        <v>44</v>
      </c>
      <c r="D24" s="20">
        <v>560</v>
      </c>
      <c r="E24" s="37">
        <v>84.147199999999998</v>
      </c>
      <c r="F24" s="15">
        <v>84.147499999999994</v>
      </c>
      <c r="G24" s="15"/>
      <c r="H24" s="15">
        <v>86.870599999999996</v>
      </c>
      <c r="I24" s="15"/>
      <c r="J24" s="15"/>
      <c r="K24" s="15"/>
      <c r="L24" s="15"/>
      <c r="M24" s="15"/>
      <c r="N24" s="16"/>
      <c r="O24" s="18">
        <f t="shared" si="0"/>
        <v>85.06</v>
      </c>
      <c r="P24" s="17">
        <f t="shared" si="1"/>
        <v>3</v>
      </c>
      <c r="Q24" s="17">
        <f t="shared" si="2"/>
        <v>1.572269127725912</v>
      </c>
      <c r="R24" s="17">
        <f t="shared" si="3"/>
        <v>1.8484236159486387</v>
      </c>
      <c r="S24" s="17" t="str">
        <f t="shared" si="4"/>
        <v>ОДНОРОДНЫЕ</v>
      </c>
      <c r="T24" s="16">
        <f t="shared" si="5"/>
        <v>47633.599999999999</v>
      </c>
    </row>
    <row r="25" spans="1:22" x14ac:dyDescent="0.25">
      <c r="A25" s="19">
        <v>7</v>
      </c>
      <c r="B25" s="1" t="s">
        <v>42</v>
      </c>
      <c r="C25" s="20" t="s">
        <v>44</v>
      </c>
      <c r="D25" s="20">
        <v>3000</v>
      </c>
      <c r="E25" s="37">
        <v>32.098999999999997</v>
      </c>
      <c r="F25" s="15">
        <v>32.505000000000003</v>
      </c>
      <c r="G25" s="15">
        <v>32.917999999999999</v>
      </c>
      <c r="H25" s="15"/>
      <c r="I25" s="15"/>
      <c r="J25" s="15"/>
      <c r="K25" s="15"/>
      <c r="L25" s="15"/>
      <c r="M25" s="15"/>
      <c r="N25" s="16"/>
      <c r="O25" s="18">
        <f t="shared" si="0"/>
        <v>32.51</v>
      </c>
      <c r="P25" s="17">
        <f t="shared" si="1"/>
        <v>3</v>
      </c>
      <c r="Q25" s="17">
        <f t="shared" si="2"/>
        <v>0.40950498572463606</v>
      </c>
      <c r="R25" s="17">
        <f t="shared" si="3"/>
        <v>1.2596277629179824</v>
      </c>
      <c r="S25" s="17" t="str">
        <f t="shared" si="4"/>
        <v>ОДНОРОДНЫЕ</v>
      </c>
      <c r="T25" s="16">
        <f t="shared" si="5"/>
        <v>97530</v>
      </c>
    </row>
    <row r="26" spans="1:22" x14ac:dyDescent="0.25">
      <c r="A26" s="19">
        <v>8</v>
      </c>
      <c r="B26" s="1" t="s">
        <v>43</v>
      </c>
      <c r="C26" s="20" t="s">
        <v>32</v>
      </c>
      <c r="D26" s="20">
        <v>500</v>
      </c>
      <c r="E26" s="37">
        <v>37.57</v>
      </c>
      <c r="F26" s="15">
        <v>37.94</v>
      </c>
      <c r="G26" s="15">
        <v>44.81</v>
      </c>
      <c r="H26" s="15"/>
      <c r="I26" s="15"/>
      <c r="J26" s="15"/>
      <c r="K26" s="15"/>
      <c r="L26" s="15"/>
      <c r="M26" s="15"/>
      <c r="N26" s="16"/>
      <c r="O26" s="18">
        <f t="shared" si="0"/>
        <v>40.11</v>
      </c>
      <c r="P26" s="17">
        <f t="shared" si="1"/>
        <v>3</v>
      </c>
      <c r="Q26" s="17">
        <f t="shared" si="2"/>
        <v>4.0774052206438043</v>
      </c>
      <c r="R26" s="17">
        <f t="shared" si="3"/>
        <v>10.165557767748204</v>
      </c>
      <c r="S26" s="17" t="str">
        <f t="shared" si="4"/>
        <v>ОДНОРОДНЫЕ</v>
      </c>
      <c r="T26" s="16">
        <f t="shared" si="5"/>
        <v>20055</v>
      </c>
    </row>
    <row r="27" spans="1:22" x14ac:dyDescent="0.25">
      <c r="E27" s="8"/>
      <c r="F27" s="8"/>
      <c r="G27" s="8"/>
      <c r="U27" s="7"/>
      <c r="V27" s="2"/>
    </row>
    <row r="28" spans="1:22" x14ac:dyDescent="0.25">
      <c r="A28" s="25" t="s">
        <v>18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2" x14ac:dyDescent="0.25">
      <c r="A29" s="26" t="s">
        <v>17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2" ht="1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2" s="13" customFormat="1" x14ac:dyDescent="0.25">
      <c r="A31" s="21" t="s">
        <v>48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"/>
      <c r="V31" s="3"/>
    </row>
    <row r="32" spans="1:22" x14ac:dyDescent="0.25">
      <c r="S32" s="7"/>
    </row>
  </sheetData>
  <mergeCells count="18">
    <mergeCell ref="G3:T3"/>
    <mergeCell ref="B17:B18"/>
    <mergeCell ref="C17:D17"/>
    <mergeCell ref="Q11:R11"/>
    <mergeCell ref="A31:T31"/>
    <mergeCell ref="A30:T30"/>
    <mergeCell ref="B13:S13"/>
    <mergeCell ref="A28:T28"/>
    <mergeCell ref="A29:T29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:S26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:S26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2024-08-22T05:21:29Z</dcterms:modified>
</cp:coreProperties>
</file>