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Q19" i="1" l="1"/>
  <c r="P19" i="1"/>
  <c r="T19" i="1"/>
  <c r="R19" i="1" l="1"/>
  <c r="S19" i="1" s="1"/>
  <c r="C16" i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<sst xmlns="http://schemas.openxmlformats.org/spreadsheetml/2006/main" count="52" uniqueCount="43">
  <si>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</si>
  <si>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</si>
  <si>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</si>
  <si>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</si>
  <si>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</si>
  <si>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</si>
  <si>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</si>
  <si>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</si>
  <si>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</si>
  <si>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</si>
  <si>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</si>
  <si>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</si>
  <si>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</si>
  <si>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</si>
  <si>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</si>
  <si>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</si>
  <si>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</si>
  <si>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</si>
  <si>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</si>
  <si>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</si>
  <si>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</si>
  <si>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</si>
  <si>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</si>
  <si>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</si>
  <si>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</si>
  <si>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</si>
  <si>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</si>
  <si>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</si>
  <si>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</si>
  <si>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</si>
  <si>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</si>
  <si>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</si>
  <si>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</si>
  <si>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</si>
  <si>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</si>
  <si>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Натрия амидотризоат</t>
  </si>
  <si>
    <t>шт.</t>
  </si>
  <si>
    <t>КП вх.645/вс от 02.08.2024</t>
  </si>
  <si>
    <t>КП вх.646/вс от 02.08.2024</t>
  </si>
  <si>
    <t>КП вх.647/вс от 02.08.2024</t>
  </si>
  <si>
    <t>Начальная (максимальная) цена договора устанавливается в размере 86936 руб. (восемьдесят шесть тысяч девятьсот тридцать шесть рублей 00 копеек)</t>
  </si>
  <si>
    <t>№ 153-24</t>
  </si>
  <si>
    <t>на поставку лекарственных препаратов группы вещества контрастные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</si>
</sst>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zoomScale="85" zoomScaleNormal="85" zoomScalePageLayoutView="70" workbookViewId="0">
      <selection activeCell="F32" sqref="F32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20.7109375" style="2" customWidth="1"/>
    <col min="8" max="14" width="16.85546875" style="2" hidden="1" customWidth="1"/>
    <col min="15" max="15" width="13.7109375" style="2" customWidth="1"/>
    <col min="16" max="16" width="9.42578125" style="8" customWidth="1"/>
    <col min="17" max="17" width="12.5703125" style="8" customWidth="1"/>
    <col min="18" max="18" width="10.28515625" style="8" customWidth="1"/>
    <col min="19" max="19" width="22.42578125" style="8" bestFit="1" customWidth="1"/>
    <col min="20" max="20" width="17.5703125" style="2" customWidth="1"/>
    <col min="21" max="21" width="10.7109375" style="8" bestFit="1" customWidth="1"/>
    <col min="22" max="22" width="11.28515625" style="8" bestFit="1" customWidth="1"/>
    <col min="23" max="23" width="10.7109375" style="8" bestFit="1" customWidth="1"/>
    <col min="24" max="24" width="11.7109375" style="8" bestFit="1" customWidth="1"/>
    <col min="25" max="25" width="10.7109375" style="8" bestFit="1" customWidth="1"/>
    <col min="26" max="16384" width="9.140625" style="8"/>
  </cols>
  <sheetData>
    <row r="1" spans="1:20" x14ac:dyDescent="0.25">
      <c r="T1" s="5" t="s">
        <v>19</v>
      </c>
    </row>
    <row r="2" spans="1:20" ht="14.45" customHeight="1" x14ac:dyDescent="0.25">
      <c r="T2" s="5" t="s">
        <v>20</v>
      </c>
    </row>
    <row r="3" spans="1:20" x14ac:dyDescent="0.25">
      <c r="G3" s="32" t="s">
        <v>42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x14ac:dyDescent="0.25"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  <c r="T4" s="6" t="s">
        <v>22</v>
      </c>
    </row>
    <row r="5" spans="1:20" x14ac:dyDescent="0.25">
      <c r="G5" s="11"/>
      <c r="H5" s="11"/>
      <c r="I5" s="11"/>
      <c r="J5" s="11"/>
      <c r="K5" s="11"/>
      <c r="L5" s="11"/>
      <c r="M5" s="11"/>
      <c r="N5" s="11"/>
      <c r="O5" s="11"/>
      <c r="P5" s="13"/>
      <c r="Q5" s="13"/>
      <c r="R5" s="13"/>
      <c r="S5" s="13"/>
      <c r="T5" s="6" t="s">
        <v>21</v>
      </c>
    </row>
    <row r="6" spans="1:20" ht="14.45" customHeight="1" x14ac:dyDescent="0.25">
      <c r="G6" s="11"/>
      <c r="H6" s="11"/>
      <c r="I6" s="11"/>
      <c r="J6" s="11"/>
      <c r="K6" s="11"/>
      <c r="L6" s="11"/>
      <c r="M6" s="11"/>
      <c r="N6" s="11"/>
      <c r="O6" s="11"/>
      <c r="P6" s="13"/>
      <c r="Q6" s="13"/>
      <c r="R6" s="13"/>
      <c r="S6" s="13"/>
      <c r="T6" s="6" t="s">
        <v>41</v>
      </c>
    </row>
    <row r="7" spans="1:20" x14ac:dyDescent="0.25"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  <c r="T7" s="4" t="s">
        <v>13</v>
      </c>
    </row>
    <row r="8" spans="1:20" x14ac:dyDescent="0.25">
      <c r="T8" s="12" t="s">
        <v>16</v>
      </c>
    </row>
    <row r="9" spans="1:20" x14ac:dyDescent="0.25">
      <c r="T9" s="12" t="s">
        <v>14</v>
      </c>
    </row>
    <row r="11" spans="1:20" ht="28.9" customHeight="1" x14ac:dyDescent="0.25">
      <c r="Q11" s="33" t="s">
        <v>30</v>
      </c>
      <c r="R11" s="33"/>
      <c r="S11" s="13"/>
      <c r="T11" s="11" t="s">
        <v>31</v>
      </c>
    </row>
    <row r="13" spans="1:20" x14ac:dyDescent="0.25">
      <c r="B13" s="21" t="s">
        <v>15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0" hidden="1" x14ac:dyDescent="0.25"/>
    <row r="16" spans="1:20" ht="30" x14ac:dyDescent="0.25">
      <c r="A16" s="25" t="s">
        <v>11</v>
      </c>
      <c r="B16" s="26"/>
      <c r="C16" s="27">
        <f>SUM(T19:T19)</f>
        <v>86936</v>
      </c>
      <c r="D16" s="26"/>
      <c r="E16" s="15" t="s">
        <v>37</v>
      </c>
      <c r="F16" s="15" t="s">
        <v>38</v>
      </c>
      <c r="G16" s="15" t="s">
        <v>39</v>
      </c>
      <c r="H16" s="15"/>
      <c r="I16" s="14"/>
      <c r="J16" s="14"/>
      <c r="K16" s="14"/>
      <c r="L16" s="14"/>
      <c r="M16" s="14"/>
      <c r="N16" s="14"/>
      <c r="O16" s="16"/>
      <c r="P16" s="17"/>
      <c r="Q16" s="17"/>
      <c r="R16" s="17"/>
      <c r="S16" s="17"/>
      <c r="T16" s="16"/>
    </row>
    <row r="17" spans="1:22" ht="30" customHeight="1" x14ac:dyDescent="0.25">
      <c r="A17" s="30" t="s">
        <v>0</v>
      </c>
      <c r="B17" s="30" t="s">
        <v>1</v>
      </c>
      <c r="C17" s="30" t="s">
        <v>2</v>
      </c>
      <c r="D17" s="30"/>
      <c r="E17" s="15" t="s">
        <v>23</v>
      </c>
      <c r="F17" s="15" t="s">
        <v>24</v>
      </c>
      <c r="G17" s="15" t="s">
        <v>25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32</v>
      </c>
      <c r="M17" s="16" t="s">
        <v>33</v>
      </c>
      <c r="N17" s="16" t="s">
        <v>34</v>
      </c>
      <c r="O17" s="28" t="s">
        <v>12</v>
      </c>
      <c r="P17" s="30" t="s">
        <v>8</v>
      </c>
      <c r="Q17" s="30" t="s">
        <v>9</v>
      </c>
      <c r="R17" s="30" t="s">
        <v>10</v>
      </c>
      <c r="S17" s="30" t="s">
        <v>6</v>
      </c>
      <c r="T17" s="24" t="s">
        <v>7</v>
      </c>
    </row>
    <row r="18" spans="1:22" x14ac:dyDescent="0.25">
      <c r="A18" s="31"/>
      <c r="B18" s="31"/>
      <c r="C18" s="10" t="s">
        <v>3</v>
      </c>
      <c r="D18" s="10" t="s">
        <v>4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  <c r="N18" s="9" t="s">
        <v>5</v>
      </c>
      <c r="O18" s="29"/>
      <c r="P18" s="30"/>
      <c r="Q18" s="30"/>
      <c r="R18" s="30"/>
      <c r="S18" s="30"/>
      <c r="T18" s="24"/>
    </row>
    <row r="19" spans="1:22" x14ac:dyDescent="0.25">
      <c r="A19" s="17">
        <v>1</v>
      </c>
      <c r="B19" s="1" t="s">
        <v>35</v>
      </c>
      <c r="C19" s="17" t="s">
        <v>36</v>
      </c>
      <c r="D19" s="17">
        <v>400</v>
      </c>
      <c r="E19" s="15">
        <v>217.2</v>
      </c>
      <c r="F19" s="15">
        <v>217.42</v>
      </c>
      <c r="G19" s="15">
        <v>217.4</v>
      </c>
      <c r="H19" s="15"/>
      <c r="I19" s="15"/>
      <c r="J19" s="15"/>
      <c r="K19" s="15"/>
      <c r="L19" s="15"/>
      <c r="M19" s="15"/>
      <c r="N19" s="16"/>
      <c r="O19" s="16">
        <f>ROUND(AVERAGE(E19:N19),2)</f>
        <v>217.34</v>
      </c>
      <c r="P19" s="17">
        <f xml:space="preserve"> COUNT(E19:N19)</f>
        <v>3</v>
      </c>
      <c r="Q19" s="17">
        <f>STDEV(E19:N19)</f>
        <v>0.12165525060596823</v>
      </c>
      <c r="R19" s="17">
        <f>Q19/O19*100</f>
        <v>5.5974625290313891E-2</v>
      </c>
      <c r="S19" s="17" t="str">
        <f>IF(R19&lt;33,"ОДНОРОДНЫЕ","НЕОДНОРОДНЫЕ")</f>
        <v>ОДНОРОДНЫЕ</v>
      </c>
      <c r="T19" s="16">
        <f>D19*O19</f>
        <v>86936</v>
      </c>
      <c r="V19" s="7"/>
    </row>
    <row r="20" spans="1:22" x14ac:dyDescent="0.25">
      <c r="E20" s="8"/>
      <c r="F20" s="8"/>
      <c r="G20" s="8"/>
      <c r="U20" s="7"/>
      <c r="V20" s="2"/>
    </row>
    <row r="21" spans="1:22" x14ac:dyDescent="0.25">
      <c r="A21" s="22" t="s">
        <v>18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2" x14ac:dyDescent="0.25">
      <c r="A22" s="23" t="s">
        <v>17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2" ht="1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2" s="13" customFormat="1" x14ac:dyDescent="0.25">
      <c r="A24" s="18" t="s">
        <v>40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3"/>
      <c r="V24" s="3"/>
    </row>
    <row r="25" spans="1:22" x14ac:dyDescent="0.25">
      <c r="S25" s="7"/>
    </row>
  </sheetData>
  <mergeCells count="18"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">
    <cfRule type="containsText" dxfId="5" priority="82" operator="containsText" text="НЕ">
      <formula>NOT(ISERROR(SEARCH("НЕ",S19)))</formula>
    </cfRule>
    <cfRule type="containsText" dxfId="4" priority="83" operator="containsText" text="ОДНОРОДНЫЕ">
      <formula>NOT(ISERROR(SEARCH("ОДНОРОДНЫЕ",S19)))</formula>
    </cfRule>
    <cfRule type="containsText" dxfId="3" priority="84" operator="containsText" text="НЕОДНОРОДНЫЕ">
      <formula>NOT(ISERROR(SEARCH("НЕОДНОРОДНЫЕ",S19)))</formula>
    </cfRule>
  </conditionalFormatting>
  <conditionalFormatting sqref="S19">
    <cfRule type="containsText" dxfId="2" priority="79" operator="containsText" text="НЕОДНОРОДНЫЕ">
      <formula>NOT(ISERROR(SEARCH("НЕОДНОРОДНЫЕ",S19)))</formula>
    </cfRule>
    <cfRule type="containsText" dxfId="1" priority="80" operator="containsText" text="ОДНОРОДНЫЕ">
      <formula>NOT(ISERROR(SEARCH("ОДНОРОДНЫЕ",S19)))</formula>
    </cfRule>
    <cfRule type="containsText" dxfId="0" priority="8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2024-08-14T08:27:37Z</dcterms:modified>
</cp:coreProperties>
</file>