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58" i="1"/>
  <c r="M58"/>
  <c r="L58"/>
  <c r="Q58" s="1"/>
  <c r="N57"/>
  <c r="M57"/>
  <c r="L57"/>
  <c r="Q57" s="1"/>
  <c r="N56"/>
  <c r="O56"/>
  <c r="P56" s="1"/>
  <c r="M56"/>
  <c r="L56"/>
  <c r="Q56" s="1"/>
  <c r="N55"/>
  <c r="M55"/>
  <c r="L55"/>
  <c r="Q55" s="1"/>
  <c r="N54"/>
  <c r="M54"/>
  <c r="L54"/>
  <c r="Q54" s="1"/>
  <c r="L20"/>
  <c r="Q20" s="1"/>
  <c r="L21"/>
  <c r="Q21" s="1"/>
  <c r="L22"/>
  <c r="Q22" s="1"/>
  <c r="L23"/>
  <c r="Q23" s="1"/>
  <c r="L24"/>
  <c r="Q24" s="1"/>
  <c r="L25"/>
  <c r="Q25" s="1"/>
  <c r="L26"/>
  <c r="Q26" s="1"/>
  <c r="L27"/>
  <c r="Q27" s="1"/>
  <c r="L28"/>
  <c r="Q28" s="1"/>
  <c r="L29"/>
  <c r="Q29" s="1"/>
  <c r="L30"/>
  <c r="Q30" s="1"/>
  <c r="L31"/>
  <c r="Q31" s="1"/>
  <c r="L32"/>
  <c r="Q32" s="1"/>
  <c r="L33"/>
  <c r="Q33" s="1"/>
  <c r="L34"/>
  <c r="Q34" s="1"/>
  <c r="L35"/>
  <c r="Q35" s="1"/>
  <c r="L36"/>
  <c r="Q36" s="1"/>
  <c r="L37"/>
  <c r="Q37" s="1"/>
  <c r="L38"/>
  <c r="Q38" s="1"/>
  <c r="L39"/>
  <c r="Q39" s="1"/>
  <c r="L40"/>
  <c r="Q40" s="1"/>
  <c r="L41"/>
  <c r="Q41" s="1"/>
  <c r="L42"/>
  <c r="Q42" s="1"/>
  <c r="L43"/>
  <c r="Q43" s="1"/>
  <c r="L44"/>
  <c r="Q44" s="1"/>
  <c r="L45"/>
  <c r="Q45" s="1"/>
  <c r="L46"/>
  <c r="Q46" s="1"/>
  <c r="L47"/>
  <c r="Q47" s="1"/>
  <c r="L48"/>
  <c r="Q48" s="1"/>
  <c r="L49"/>
  <c r="Q49" s="1"/>
  <c r="L50"/>
  <c r="Q50" s="1"/>
  <c r="L51"/>
  <c r="Q51" s="1"/>
  <c r="L52"/>
  <c r="Q52" s="1"/>
  <c r="L53"/>
  <c r="Q53" s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N20"/>
  <c r="O20" s="1"/>
  <c r="P20" s="1"/>
  <c r="N21"/>
  <c r="O21" s="1"/>
  <c r="P21" s="1"/>
  <c r="N22"/>
  <c r="O22" s="1"/>
  <c r="P22" s="1"/>
  <c r="N23"/>
  <c r="O23" s="1"/>
  <c r="P23" s="1"/>
  <c r="N24"/>
  <c r="O24" s="1"/>
  <c r="P24" s="1"/>
  <c r="N25"/>
  <c r="O25" s="1"/>
  <c r="P25" s="1"/>
  <c r="N26"/>
  <c r="N27"/>
  <c r="N28"/>
  <c r="O28" s="1"/>
  <c r="P28" s="1"/>
  <c r="N29"/>
  <c r="O29" s="1"/>
  <c r="P29" s="1"/>
  <c r="N30"/>
  <c r="O30"/>
  <c r="P30" s="1"/>
  <c r="N31"/>
  <c r="N32"/>
  <c r="O32"/>
  <c r="P32" s="1"/>
  <c r="N33"/>
  <c r="N34"/>
  <c r="O34"/>
  <c r="P34" s="1"/>
  <c r="N35"/>
  <c r="N36"/>
  <c r="O36"/>
  <c r="P36" s="1"/>
  <c r="N37"/>
  <c r="N38"/>
  <c r="O38"/>
  <c r="P38" s="1"/>
  <c r="N39"/>
  <c r="N40"/>
  <c r="O40"/>
  <c r="P40" s="1"/>
  <c r="N41"/>
  <c r="N42"/>
  <c r="N43"/>
  <c r="N44"/>
  <c r="O44" s="1"/>
  <c r="P44" s="1"/>
  <c r="N45"/>
  <c r="O45"/>
  <c r="P45"/>
  <c r="N46"/>
  <c r="O46" s="1"/>
  <c r="P46" s="1"/>
  <c r="N47"/>
  <c r="N48"/>
  <c r="O48"/>
  <c r="P48" s="1"/>
  <c r="O33"/>
  <c r="O37"/>
  <c r="P37"/>
  <c r="P33"/>
  <c r="N49"/>
  <c r="N50"/>
  <c r="O50"/>
  <c r="P50" s="1"/>
  <c r="N51"/>
  <c r="N52"/>
  <c r="O52"/>
  <c r="P52" s="1"/>
  <c r="N53"/>
  <c r="O53"/>
  <c r="P53"/>
  <c r="M49"/>
  <c r="M50"/>
  <c r="M51"/>
  <c r="M52"/>
  <c r="M53"/>
  <c r="N19"/>
  <c r="M19"/>
  <c r="L19"/>
  <c r="Q19" s="1"/>
  <c r="C16" s="1"/>
  <c r="O41"/>
  <c r="P41"/>
  <c r="O42"/>
  <c r="P42" s="1"/>
  <c r="O26"/>
  <c r="P26" s="1"/>
  <c r="O51"/>
  <c r="P51" s="1"/>
  <c r="O54"/>
  <c r="P54"/>
  <c r="O58"/>
  <c r="P58" s="1"/>
  <c r="O55"/>
  <c r="P55" s="1"/>
  <c r="O49"/>
  <c r="P49"/>
  <c r="O39"/>
  <c r="P39" s="1"/>
  <c r="O57"/>
  <c r="P57"/>
  <c r="O43"/>
  <c r="P43" s="1"/>
  <c r="O47"/>
  <c r="P47"/>
  <c r="O35"/>
  <c r="P35" s="1"/>
  <c r="O31"/>
  <c r="P31"/>
  <c r="O27"/>
  <c r="P27" s="1"/>
  <c r="O19" l="1"/>
  <c r="P19" s="1"/>
</calcChain>
</file>

<file path=xl/sharedStrings.xml><?xml version="1.0" encoding="utf-8"?>
<sst xmlns="http://schemas.openxmlformats.org/spreadsheetml/2006/main" count="106" uniqueCount="62">
  <si>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</si>
  <si>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</si>
  <si>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</si>
  <si>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</si>
  <si>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</si>
  <si>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</si>
  <si>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</si>
  <si>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</si>
  <si>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</si>
  <si>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</si>
  <si>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</si>
  <si>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</si>
  <si>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</si>
  <si>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</si>
  <si>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</si>
  <si>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</si>
  <si>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</si>
  <si>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</si>
  <si>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</si>
  <si>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</si>
  <si>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</si>
  <si>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</si>
  <si>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</si>
  <si>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</si>
  <si>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</si>
  <si>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</si>
  <si>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</si>
  <si>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>шт.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</si>
  <si>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</si>
  <si>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 xml:space="preserve"> Левофлоксацин р-р для инфузий 5 мг/мл 100мл  №1</t>
  </si>
  <si>
    <t>Амоксициллин + Клавулановая кислота таблетки  875 мг+125 мг №14</t>
  </si>
  <si>
    <t>Ванкомицин порошок для приготовления р-ра для инфузий, 1000 мг – флаконы №1</t>
  </si>
  <si>
    <t>Цефтаролина фосамил порошок для приг.  концентрата для приг.  р-ра для инфузий 600 мг №10</t>
  </si>
  <si>
    <t>КП вх. 18-01/23 от 09/01/2023</t>
  </si>
  <si>
    <t>КП вх. 19-01/23 от 09/01/2023</t>
  </si>
  <si>
    <t>КП вх. 20-01/23 от 09/01/2023</t>
  </si>
  <si>
    <t>Метронидазол таблетки 500 мг №20</t>
  </si>
  <si>
    <t>Левофлоксацин таблетки п/о 500 мг №10</t>
  </si>
  <si>
    <t>Ципрофлоксацин таблетки п/о 500 мг №10</t>
  </si>
  <si>
    <t>Моксифлоксацин таблетки п/о  400 мг №5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</si>
  <si>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</si>
  <si>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</si>
  <si>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</si>
  <si>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</si>
  <si>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на поставку лекарственных препаратов противомикробных для системного использования путем путем запроса котировок</t>
  </si>
  <si>
    <t>Цефтриаксон  порошок для приготовления раствора для в/вен. и в/м введения 1г флаконы №1.  Хранение при температуре  от 15 до 25 градусов цельсия</t>
  </si>
  <si>
    <t>Цефотаксим порошок для приготовления раствора для в/вен. и в/м введения 1г флаконы  №1. Хранение при температуре  от 15 до 25 градусов цельсия</t>
  </si>
  <si>
    <t xml:space="preserve">Цефоперазон+ (Сульбактам) порошок для приготовления раствора для в/вен. и в/м введения 1г+1г- флаконы №1
</t>
  </si>
  <si>
    <t>Флуконазол  капсулы 150мг №1</t>
  </si>
  <si>
    <t>Ко-тримоксазол (сульфаметоксазол+триметоприм)  конц.  для приготовления р-ра для инфузий 96 мг/мл 5 мл -ампулы №10</t>
  </si>
  <si>
    <t>Имипенем и циластатин  порошок для приготовления р-ра для инфузий 500мг+500мг флаконы №1</t>
  </si>
  <si>
    <t>Амоксициллин+Сульбактам  порошок для приготовления раствора для в/вен. и в/м введения 1000 мг + 500 мг -флаконы  №1</t>
  </si>
  <si>
    <t>Кларитромицин лиоф. для р-ра для инфузий, 500 мг №1</t>
  </si>
  <si>
    <t xml:space="preserve">Азитромицин лиоф.  для р-ра для инфузий 500 мг №1
</t>
  </si>
  <si>
    <t>Меропенем  порошок для приготовления р-ра для в/в введения 1,0 г флаконы №1</t>
  </si>
  <si>
    <t>Доксициклин таблетки дисперг.  или капсулы 100 мг №1</t>
  </si>
  <si>
    <t>Линезолид таблетки п/о 600 мг №10</t>
  </si>
  <si>
    <t>Линезолид р-р для инфузий 2 мг/мл 300мл  №1</t>
  </si>
  <si>
    <t>Цефепим  порошок для приготовления раствора для в/вен. и в/м введения 1г флаконы  №1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</si>
  <si>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</si>
  <si>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Начальная (максимальная) цена договора устанавливается в размере 2 552 269 (два миллиона пятьсот пятьдесят две тысячи двести шестьдесят девять) рублей 20 копеек.</t>
  </si>
  <si>
    <t>№ 023-23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</si>
</sst>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topLeftCell="A26" zoomScale="85" zoomScaleNormal="85" zoomScalePageLayoutView="70" workbookViewId="0">
      <selection sqref="A1:Q65"/>
    </sheetView>
  </sheetViews>
  <sheetFormatPr defaultRowHeight="15"/>
  <cols>
    <col min="1" max="1" width="9.140625" style="2"/>
    <col min="2" max="2" width="27.28515625" style="30" customWidth="1"/>
    <col min="3" max="4" width="9.140625" style="2"/>
    <col min="5" max="5" width="14.7109375" style="3" customWidth="1"/>
    <col min="6" max="6" width="14.28515625" style="3" customWidth="1"/>
    <col min="7" max="7" width="15.140625" style="3" customWidth="1"/>
    <col min="8" max="8" width="13.5703125" style="3" hidden="1" customWidth="1"/>
    <col min="9" max="9" width="13.140625" style="3" hidden="1" customWidth="1"/>
    <col min="10" max="10" width="13.42578125" style="3" hidden="1" customWidth="1"/>
    <col min="11" max="11" width="11.7109375" style="3" hidden="1" customWidth="1"/>
    <col min="12" max="12" width="13.7109375" style="3" customWidth="1"/>
    <col min="13" max="13" width="9.42578125" style="2" customWidth="1"/>
    <col min="14" max="14" width="12.5703125" style="2" customWidth="1"/>
    <col min="15" max="15" width="10.28515625" style="2" customWidth="1"/>
    <col min="16" max="16" width="14.28515625" style="2" customWidth="1"/>
    <col min="17" max="17" width="13.28515625" style="3" customWidth="1"/>
    <col min="18" max="16384" width="9.140625" style="1"/>
  </cols>
  <sheetData>
    <row r="1" spans="1:17">
      <c r="A1" s="44"/>
      <c r="B1" s="44"/>
      <c r="C1" s="44"/>
      <c r="D1" s="44"/>
      <c r="M1" s="44"/>
      <c r="N1" s="44"/>
      <c r="O1" s="44"/>
      <c r="P1" s="44"/>
      <c r="Q1" s="46" t="s">
        <v>40</v>
      </c>
    </row>
    <row r="2" spans="1:17">
      <c r="A2" s="44"/>
      <c r="B2" s="44"/>
      <c r="C2" s="44"/>
      <c r="D2" s="44"/>
      <c r="M2" s="44"/>
      <c r="N2" s="44"/>
      <c r="O2" s="44"/>
      <c r="P2" s="44"/>
      <c r="Q2" s="46" t="s">
        <v>41</v>
      </c>
    </row>
    <row r="3" spans="1:17">
      <c r="A3" s="44"/>
      <c r="B3" s="44"/>
      <c r="C3" s="44"/>
      <c r="D3" s="44"/>
      <c r="M3" s="44"/>
      <c r="N3" s="44"/>
      <c r="O3" s="44"/>
      <c r="P3" s="44"/>
      <c r="Q3" s="46" t="s">
        <v>44</v>
      </c>
    </row>
    <row r="4" spans="1:17">
      <c r="A4" s="44"/>
      <c r="B4" s="44"/>
      <c r="C4" s="44"/>
      <c r="D4" s="44"/>
      <c r="M4" s="44"/>
      <c r="N4" s="44"/>
      <c r="O4" s="44"/>
      <c r="P4" s="44"/>
      <c r="Q4" s="46" t="s">
        <v>42</v>
      </c>
    </row>
    <row r="5" spans="1:17">
      <c r="A5" s="18"/>
      <c r="C5" s="18"/>
      <c r="D5" s="18"/>
      <c r="M5" s="18"/>
      <c r="N5" s="18"/>
      <c r="O5" s="18"/>
      <c r="P5" s="18"/>
      <c r="Q5" s="46" t="s">
        <v>43</v>
      </c>
    </row>
    <row r="6" spans="1:17">
      <c r="A6" s="18"/>
      <c r="C6" s="18"/>
      <c r="D6" s="18"/>
      <c r="M6" s="18"/>
      <c r="N6" s="18"/>
      <c r="O6" s="18"/>
      <c r="P6" s="18"/>
      <c r="Q6" s="46" t="s">
        <v>61</v>
      </c>
    </row>
    <row r="7" spans="1:17" s="10" customForma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11" t="s">
        <v>16</v>
      </c>
    </row>
    <row r="8" spans="1:17" s="10" customFormat="1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8"/>
      <c r="N8" s="8"/>
      <c r="O8" s="8"/>
      <c r="P8" s="8"/>
      <c r="Q8" s="12" t="s">
        <v>21</v>
      </c>
    </row>
    <row r="9" spans="1:17" s="10" customFormat="1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8"/>
      <c r="N9" s="8"/>
      <c r="O9" s="8"/>
      <c r="P9" s="8"/>
      <c r="Q9" s="12" t="s">
        <v>17</v>
      </c>
    </row>
    <row r="10" spans="1:17" s="10" customFormat="1">
      <c r="A10" s="8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8"/>
      <c r="N10" s="8"/>
      <c r="O10" s="8"/>
      <c r="P10" s="8"/>
      <c r="Q10" s="9"/>
    </row>
    <row r="11" spans="1:17" s="10" customFormat="1" ht="28.9" customHeight="1">
      <c r="A11" s="8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8"/>
      <c r="N11" s="52" t="s">
        <v>20</v>
      </c>
      <c r="O11" s="52"/>
      <c r="P11" s="8"/>
      <c r="Q11" s="4" t="s">
        <v>18</v>
      </c>
    </row>
    <row r="12" spans="1:17" ht="18.75">
      <c r="Q12" s="5"/>
    </row>
    <row r="13" spans="1:17" ht="18.75">
      <c r="B13" s="53" t="s">
        <v>19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"/>
    </row>
    <row r="14" spans="1:17" ht="15.75" hidden="1">
      <c r="C14" s="22"/>
      <c r="D14" s="54"/>
      <c r="E14" s="54"/>
      <c r="F14" s="54"/>
      <c r="G14" s="54"/>
      <c r="H14" s="54"/>
      <c r="I14" s="54"/>
      <c r="J14" s="54"/>
      <c r="K14" s="54"/>
      <c r="L14" s="54"/>
      <c r="M14" s="22"/>
      <c r="N14" s="22"/>
      <c r="O14" s="22"/>
      <c r="P14" s="22"/>
    </row>
    <row r="16" spans="1:17" s="8" customFormat="1" ht="46.5" customHeight="1">
      <c r="A16" s="56" t="s">
        <v>14</v>
      </c>
      <c r="B16" s="57"/>
      <c r="C16" s="58">
        <f>SUMIF(Q19:Q58,"&gt;0")</f>
        <v>2552269.1966666672</v>
      </c>
      <c r="D16" s="57"/>
      <c r="E16" s="15" t="s">
        <v>33</v>
      </c>
      <c r="F16" s="15" t="s">
        <v>34</v>
      </c>
      <c r="G16" s="15" t="s">
        <v>35</v>
      </c>
      <c r="H16" s="15"/>
      <c r="I16" s="15"/>
      <c r="J16" s="15"/>
      <c r="K16" s="27"/>
      <c r="L16" s="6"/>
      <c r="M16" s="7"/>
      <c r="N16" s="7"/>
      <c r="O16" s="7"/>
      <c r="P16" s="7"/>
      <c r="Q16" s="6"/>
    </row>
    <row r="17" spans="1:17" s="8" customFormat="1" ht="30" customHeight="1">
      <c r="A17" s="50" t="s">
        <v>0</v>
      </c>
      <c r="B17" s="50" t="s">
        <v>1</v>
      </c>
      <c r="C17" s="50" t="s">
        <v>2</v>
      </c>
      <c r="D17" s="50"/>
      <c r="E17" s="6" t="s">
        <v>5</v>
      </c>
      <c r="F17" s="6" t="s">
        <v>7</v>
      </c>
      <c r="G17" s="14" t="s">
        <v>8</v>
      </c>
      <c r="H17" s="13" t="s">
        <v>22</v>
      </c>
      <c r="I17" s="13" t="s">
        <v>23</v>
      </c>
      <c r="J17" s="13" t="s">
        <v>25</v>
      </c>
      <c r="K17" s="13" t="s">
        <v>26</v>
      </c>
      <c r="L17" s="59" t="s">
        <v>15</v>
      </c>
      <c r="M17" s="50" t="s">
        <v>11</v>
      </c>
      <c r="N17" s="50" t="s">
        <v>12</v>
      </c>
      <c r="O17" s="50" t="s">
        <v>13</v>
      </c>
      <c r="P17" s="50" t="s">
        <v>9</v>
      </c>
      <c r="Q17" s="55" t="s">
        <v>10</v>
      </c>
    </row>
    <row r="18" spans="1:17" s="8" customFormat="1" ht="30">
      <c r="A18" s="50"/>
      <c r="B18" s="51"/>
      <c r="C18" s="7" t="s">
        <v>3</v>
      </c>
      <c r="D18" s="7" t="s">
        <v>4</v>
      </c>
      <c r="E18" s="6" t="s">
        <v>6</v>
      </c>
      <c r="F18" s="6" t="s">
        <v>6</v>
      </c>
      <c r="G18" s="14" t="s">
        <v>6</v>
      </c>
      <c r="H18" s="14" t="s">
        <v>6</v>
      </c>
      <c r="I18" s="25" t="s">
        <v>6</v>
      </c>
      <c r="J18" s="25" t="s">
        <v>6</v>
      </c>
      <c r="K18" s="6" t="s">
        <v>6</v>
      </c>
      <c r="L18" s="60"/>
      <c r="M18" s="50"/>
      <c r="N18" s="50"/>
      <c r="O18" s="50"/>
      <c r="P18" s="50"/>
      <c r="Q18" s="55"/>
    </row>
    <row r="19" spans="1:17" s="8" customFormat="1" ht="90" customHeight="1">
      <c r="A19" s="29">
        <v>1</v>
      </c>
      <c r="B19" s="34" t="s">
        <v>45</v>
      </c>
      <c r="C19" s="26" t="s">
        <v>24</v>
      </c>
      <c r="D19" s="19">
        <v>19000</v>
      </c>
      <c r="E19" s="13">
        <v>40</v>
      </c>
      <c r="F19" s="13">
        <v>40.08</v>
      </c>
      <c r="G19" s="13">
        <v>40.122</v>
      </c>
      <c r="H19" s="13"/>
      <c r="I19" s="13"/>
      <c r="J19" s="13"/>
      <c r="K19" s="13"/>
      <c r="L19" s="16">
        <f t="shared" ref="L19:L53" si="0">AVERAGE(E19:K19)</f>
        <v>40.06733333333333</v>
      </c>
      <c r="M19" s="17">
        <f t="shared" ref="M19:M53" si="1">COUNT(E19:K19)</f>
        <v>3</v>
      </c>
      <c r="N19" s="17">
        <f t="shared" ref="N19:N53" si="2">STDEV(E19:K19)</f>
        <v>6.1978490892674258E-2</v>
      </c>
      <c r="O19" s="17">
        <f t="shared" ref="O19:O53" si="3">N19/L19*100</f>
        <v>0.15468583940202557</v>
      </c>
      <c r="P19" s="17" t="str">
        <f t="shared" ref="P19:P53" si="4">IF(O19&lt;33,"ОДНОРОДНЫЕ","НЕОДНОРОДНЫЕ")</f>
        <v>ОДНОРОДНЫЕ</v>
      </c>
      <c r="Q19" s="16">
        <f t="shared" ref="Q19:Q58" si="5">D19*L19</f>
        <v>761279.33333333326</v>
      </c>
    </row>
    <row r="20" spans="1:17" s="8" customFormat="1" ht="92.25" customHeight="1">
      <c r="A20" s="29">
        <v>2</v>
      </c>
      <c r="B20" s="47" t="s">
        <v>46</v>
      </c>
      <c r="C20" s="26" t="s">
        <v>24</v>
      </c>
      <c r="D20" s="19">
        <v>6000</v>
      </c>
      <c r="E20" s="13">
        <v>32</v>
      </c>
      <c r="F20" s="13">
        <v>32.06</v>
      </c>
      <c r="G20" s="13">
        <v>32.090000000000003</v>
      </c>
      <c r="H20" s="13"/>
      <c r="I20" s="13"/>
      <c r="J20" s="13"/>
      <c r="K20" s="13"/>
      <c r="L20" s="38">
        <f t="shared" si="0"/>
        <v>32.050000000000004</v>
      </c>
      <c r="M20" s="37">
        <f t="shared" si="1"/>
        <v>3</v>
      </c>
      <c r="N20" s="37">
        <f t="shared" si="2"/>
        <v>4.5825756949560134E-2</v>
      </c>
      <c r="O20" s="37">
        <f t="shared" si="3"/>
        <v>0.14298208096586623</v>
      </c>
      <c r="P20" s="37" t="str">
        <f t="shared" si="4"/>
        <v>ОДНОРОДНЫЕ</v>
      </c>
      <c r="Q20" s="40">
        <f t="shared" si="5"/>
        <v>192300.00000000003</v>
      </c>
    </row>
    <row r="21" spans="1:17" s="8" customFormat="1" ht="78.75" customHeight="1">
      <c r="A21" s="29">
        <v>3</v>
      </c>
      <c r="B21" s="33" t="s">
        <v>47</v>
      </c>
      <c r="C21" s="26" t="s">
        <v>24</v>
      </c>
      <c r="D21" s="19">
        <v>350</v>
      </c>
      <c r="E21" s="13">
        <v>230.28</v>
      </c>
      <c r="F21" s="13">
        <v>230.74</v>
      </c>
      <c r="G21" s="13">
        <v>230.98</v>
      </c>
      <c r="H21" s="13"/>
      <c r="I21" s="13"/>
      <c r="J21" s="13"/>
      <c r="K21" s="13"/>
      <c r="L21" s="38">
        <f t="shared" si="0"/>
        <v>230.66666666666666</v>
      </c>
      <c r="M21" s="37">
        <f t="shared" si="1"/>
        <v>3</v>
      </c>
      <c r="N21" s="37">
        <f t="shared" si="2"/>
        <v>0.3557152419187718</v>
      </c>
      <c r="O21" s="37">
        <f t="shared" si="3"/>
        <v>0.15421181008039242</v>
      </c>
      <c r="P21" s="37" t="str">
        <f t="shared" si="4"/>
        <v>ОДНОРОДНЫЕ</v>
      </c>
      <c r="Q21" s="40">
        <f t="shared" si="5"/>
        <v>80733.333333333328</v>
      </c>
    </row>
    <row r="22" spans="1:17" s="8" customFormat="1" ht="64.5" customHeight="1">
      <c r="A22" s="29">
        <v>4</v>
      </c>
      <c r="B22" s="35" t="s">
        <v>31</v>
      </c>
      <c r="C22" s="26" t="s">
        <v>24</v>
      </c>
      <c r="D22" s="19">
        <v>150</v>
      </c>
      <c r="E22" s="13">
        <v>302.54000000000002</v>
      </c>
      <c r="F22" s="13">
        <v>303.14999999999998</v>
      </c>
      <c r="G22" s="13">
        <v>303.47000000000003</v>
      </c>
      <c r="H22" s="13"/>
      <c r="I22" s="13"/>
      <c r="J22" s="13"/>
      <c r="K22" s="13"/>
      <c r="L22" s="38">
        <f t="shared" si="0"/>
        <v>303.05333333333334</v>
      </c>
      <c r="M22" s="37">
        <f t="shared" si="1"/>
        <v>3</v>
      </c>
      <c r="N22" s="37">
        <f t="shared" si="2"/>
        <v>0.47247574893673855</v>
      </c>
      <c r="O22" s="37">
        <f t="shared" si="3"/>
        <v>0.15590514835784852</v>
      </c>
      <c r="P22" s="37" t="str">
        <f t="shared" si="4"/>
        <v>ОДНОРОДНЫЕ</v>
      </c>
      <c r="Q22" s="40">
        <f t="shared" si="5"/>
        <v>45458</v>
      </c>
    </row>
    <row r="23" spans="1:17" s="8" customFormat="1" ht="33" customHeight="1">
      <c r="A23" s="29">
        <v>5</v>
      </c>
      <c r="B23" s="35" t="s">
        <v>48</v>
      </c>
      <c r="C23" s="26" t="s">
        <v>24</v>
      </c>
      <c r="D23" s="19">
        <v>1500</v>
      </c>
      <c r="E23" s="13">
        <v>47.16</v>
      </c>
      <c r="F23" s="13">
        <v>47.25</v>
      </c>
      <c r="G23" s="13">
        <v>47.3</v>
      </c>
      <c r="H23" s="13"/>
      <c r="I23" s="13"/>
      <c r="J23" s="13"/>
      <c r="K23" s="13"/>
      <c r="L23" s="38">
        <f t="shared" si="0"/>
        <v>47.236666666666657</v>
      </c>
      <c r="M23" s="37">
        <f t="shared" si="1"/>
        <v>3</v>
      </c>
      <c r="N23" s="37">
        <f t="shared" si="2"/>
        <v>7.0945988845976443E-2</v>
      </c>
      <c r="O23" s="37">
        <f t="shared" si="3"/>
        <v>0.15019262334198671</v>
      </c>
      <c r="P23" s="37" t="str">
        <f t="shared" si="4"/>
        <v>ОДНОРОДНЫЕ</v>
      </c>
      <c r="Q23" s="40">
        <f t="shared" si="5"/>
        <v>70854.999999999985</v>
      </c>
    </row>
    <row r="24" spans="1:17" s="8" customFormat="1" ht="37.5" customHeight="1">
      <c r="A24" s="29">
        <v>6</v>
      </c>
      <c r="B24" s="35" t="s">
        <v>36</v>
      </c>
      <c r="C24" s="26" t="s">
        <v>24</v>
      </c>
      <c r="D24" s="19">
        <v>650</v>
      </c>
      <c r="E24" s="13">
        <v>127.14</v>
      </c>
      <c r="F24" s="13">
        <v>127.39</v>
      </c>
      <c r="G24" s="13">
        <v>127.52</v>
      </c>
      <c r="H24" s="13"/>
      <c r="I24" s="13"/>
      <c r="J24" s="13"/>
      <c r="K24" s="13"/>
      <c r="L24" s="38">
        <f t="shared" si="0"/>
        <v>127.35000000000001</v>
      </c>
      <c r="M24" s="37">
        <f t="shared" si="1"/>
        <v>3</v>
      </c>
      <c r="N24" s="37">
        <f t="shared" si="2"/>
        <v>0.19313207915827765</v>
      </c>
      <c r="O24" s="37">
        <f t="shared" si="3"/>
        <v>0.15165455764293492</v>
      </c>
      <c r="P24" s="37" t="str">
        <f t="shared" si="4"/>
        <v>ОДНОРОДНЫЕ</v>
      </c>
      <c r="Q24" s="40">
        <f t="shared" si="5"/>
        <v>82777.5</v>
      </c>
    </row>
    <row r="25" spans="1:17" s="8" customFormat="1" ht="39" customHeight="1">
      <c r="A25" s="29">
        <v>7</v>
      </c>
      <c r="B25" s="33" t="s">
        <v>37</v>
      </c>
      <c r="C25" s="26" t="s">
        <v>24</v>
      </c>
      <c r="D25" s="19">
        <v>500</v>
      </c>
      <c r="E25" s="13">
        <v>413.42</v>
      </c>
      <c r="F25" s="13">
        <v>414.25</v>
      </c>
      <c r="G25" s="13">
        <v>414.68</v>
      </c>
      <c r="H25" s="13"/>
      <c r="I25" s="13"/>
      <c r="J25" s="13"/>
      <c r="K25" s="13"/>
      <c r="L25" s="38">
        <f t="shared" si="0"/>
        <v>414.11666666666673</v>
      </c>
      <c r="M25" s="37">
        <f t="shared" si="1"/>
        <v>3</v>
      </c>
      <c r="N25" s="37">
        <f t="shared" si="2"/>
        <v>0.64049460054970497</v>
      </c>
      <c r="O25" s="37">
        <f t="shared" si="3"/>
        <v>0.15466525549556201</v>
      </c>
      <c r="P25" s="37" t="str">
        <f t="shared" si="4"/>
        <v>ОДНОРОДНЫЕ</v>
      </c>
      <c r="Q25" s="40">
        <f t="shared" si="5"/>
        <v>207058.33333333337</v>
      </c>
    </row>
    <row r="26" spans="1:17" s="10" customFormat="1" ht="46.5" customHeight="1">
      <c r="A26" s="23">
        <v>8</v>
      </c>
      <c r="B26" s="45" t="s">
        <v>29</v>
      </c>
      <c r="C26" s="26" t="s">
        <v>24</v>
      </c>
      <c r="D26" s="19">
        <v>2000</v>
      </c>
      <c r="E26" s="13">
        <v>120</v>
      </c>
      <c r="F26" s="13">
        <v>120.24</v>
      </c>
      <c r="G26" s="34">
        <v>120.37</v>
      </c>
      <c r="H26" s="13"/>
      <c r="I26" s="13"/>
      <c r="J26" s="13"/>
      <c r="K26" s="13"/>
      <c r="L26" s="38">
        <f t="shared" si="0"/>
        <v>120.20333333333333</v>
      </c>
      <c r="M26" s="37">
        <f t="shared" si="1"/>
        <v>3</v>
      </c>
      <c r="N26" s="37">
        <f t="shared" si="2"/>
        <v>0.18770544300401601</v>
      </c>
      <c r="O26" s="37">
        <f t="shared" si="3"/>
        <v>0.15615660381355148</v>
      </c>
      <c r="P26" s="37" t="str">
        <f t="shared" si="4"/>
        <v>ОДНОРОДНЫЕ</v>
      </c>
      <c r="Q26" s="40">
        <f t="shared" si="5"/>
        <v>240406.66666666666</v>
      </c>
    </row>
    <row r="27" spans="1:17" s="10" customFormat="1" ht="42.75" hidden="1" customHeight="1">
      <c r="A27" s="21"/>
      <c r="B27" s="36"/>
      <c r="C27" s="26" t="s">
        <v>24</v>
      </c>
      <c r="D27" s="19"/>
      <c r="E27" s="13"/>
      <c r="F27" s="13"/>
      <c r="G27" s="13"/>
      <c r="H27" s="13"/>
      <c r="I27" s="13"/>
      <c r="J27" s="13"/>
      <c r="K27" s="13"/>
      <c r="L27" s="38" t="e">
        <f t="shared" si="0"/>
        <v>#DIV/0!</v>
      </c>
      <c r="M27" s="37">
        <f t="shared" si="1"/>
        <v>0</v>
      </c>
      <c r="N27" s="37" t="e">
        <f t="shared" si="2"/>
        <v>#DIV/0!</v>
      </c>
      <c r="O27" s="37" t="e">
        <f t="shared" si="3"/>
        <v>#DIV/0!</v>
      </c>
      <c r="P27" s="37" t="e">
        <f t="shared" si="4"/>
        <v>#DIV/0!</v>
      </c>
      <c r="Q27" s="40" t="e">
        <f t="shared" si="5"/>
        <v>#DIV/0!</v>
      </c>
    </row>
    <row r="28" spans="1:17" s="10" customFormat="1" ht="50.25" hidden="1" customHeight="1">
      <c r="A28" s="21"/>
      <c r="B28" s="35"/>
      <c r="C28" s="26" t="s">
        <v>24</v>
      </c>
      <c r="D28" s="19"/>
      <c r="E28" s="13"/>
      <c r="F28" s="13"/>
      <c r="G28" s="13"/>
      <c r="H28" s="13"/>
      <c r="I28" s="13"/>
      <c r="J28" s="13"/>
      <c r="K28" s="13"/>
      <c r="L28" s="38" t="e">
        <f t="shared" si="0"/>
        <v>#DIV/0!</v>
      </c>
      <c r="M28" s="37">
        <f t="shared" si="1"/>
        <v>0</v>
      </c>
      <c r="N28" s="37" t="e">
        <f t="shared" si="2"/>
        <v>#DIV/0!</v>
      </c>
      <c r="O28" s="37" t="e">
        <f t="shared" si="3"/>
        <v>#DIV/0!</v>
      </c>
      <c r="P28" s="37" t="e">
        <f t="shared" si="4"/>
        <v>#DIV/0!</v>
      </c>
      <c r="Q28" s="40" t="e">
        <f t="shared" si="5"/>
        <v>#DIV/0!</v>
      </c>
    </row>
    <row r="29" spans="1:17" s="10" customFormat="1" ht="40.5" hidden="1" customHeight="1">
      <c r="A29" s="21"/>
      <c r="B29" s="35"/>
      <c r="C29" s="26" t="s">
        <v>24</v>
      </c>
      <c r="D29" s="19"/>
      <c r="E29" s="13"/>
      <c r="F29" s="13"/>
      <c r="G29" s="13"/>
      <c r="H29" s="13"/>
      <c r="I29" s="13"/>
      <c r="J29" s="13"/>
      <c r="K29" s="13"/>
      <c r="L29" s="38" t="e">
        <f t="shared" si="0"/>
        <v>#DIV/0!</v>
      </c>
      <c r="M29" s="37">
        <f t="shared" si="1"/>
        <v>0</v>
      </c>
      <c r="N29" s="37" t="e">
        <f t="shared" si="2"/>
        <v>#DIV/0!</v>
      </c>
      <c r="O29" s="37" t="e">
        <f t="shared" si="3"/>
        <v>#DIV/0!</v>
      </c>
      <c r="P29" s="37" t="e">
        <f t="shared" si="4"/>
        <v>#DIV/0!</v>
      </c>
      <c r="Q29" s="40" t="e">
        <f t="shared" si="5"/>
        <v>#DIV/0!</v>
      </c>
    </row>
    <row r="30" spans="1:17" s="20" customFormat="1" ht="36.75" hidden="1" customHeight="1">
      <c r="A30" s="21"/>
      <c r="B30" s="35"/>
      <c r="C30" s="26" t="s">
        <v>24</v>
      </c>
      <c r="D30" s="19"/>
      <c r="E30" s="13"/>
      <c r="F30" s="13"/>
      <c r="G30" s="13"/>
      <c r="H30" s="13"/>
      <c r="I30" s="13"/>
      <c r="J30" s="13"/>
      <c r="K30" s="13"/>
      <c r="L30" s="38" t="e">
        <f t="shared" si="0"/>
        <v>#DIV/0!</v>
      </c>
      <c r="M30" s="37">
        <f t="shared" si="1"/>
        <v>0</v>
      </c>
      <c r="N30" s="37" t="e">
        <f t="shared" si="2"/>
        <v>#DIV/0!</v>
      </c>
      <c r="O30" s="37" t="e">
        <f t="shared" si="3"/>
        <v>#DIV/0!</v>
      </c>
      <c r="P30" s="37" t="e">
        <f t="shared" si="4"/>
        <v>#DIV/0!</v>
      </c>
      <c r="Q30" s="40" t="e">
        <f t="shared" si="5"/>
        <v>#DIV/0!</v>
      </c>
    </row>
    <row r="31" spans="1:17" ht="36.75" hidden="1" customHeight="1">
      <c r="A31" s="21"/>
      <c r="B31" s="35"/>
      <c r="C31" s="26" t="s">
        <v>24</v>
      </c>
      <c r="D31" s="19"/>
      <c r="E31" s="13"/>
      <c r="F31" s="13"/>
      <c r="G31" s="13"/>
      <c r="H31" s="13"/>
      <c r="I31" s="13"/>
      <c r="J31" s="13"/>
      <c r="K31" s="13"/>
      <c r="L31" s="38" t="e">
        <f t="shared" si="0"/>
        <v>#DIV/0!</v>
      </c>
      <c r="M31" s="37">
        <f t="shared" si="1"/>
        <v>0</v>
      </c>
      <c r="N31" s="37" t="e">
        <f t="shared" si="2"/>
        <v>#DIV/0!</v>
      </c>
      <c r="O31" s="37" t="e">
        <f t="shared" si="3"/>
        <v>#DIV/0!</v>
      </c>
      <c r="P31" s="37" t="e">
        <f t="shared" si="4"/>
        <v>#DIV/0!</v>
      </c>
      <c r="Q31" s="40" t="e">
        <f t="shared" si="5"/>
        <v>#DIV/0!</v>
      </c>
    </row>
    <row r="32" spans="1:17" ht="51" hidden="1" customHeight="1">
      <c r="A32" s="24"/>
      <c r="B32" s="35"/>
      <c r="C32" s="26" t="s">
        <v>24</v>
      </c>
      <c r="D32" s="19"/>
      <c r="E32" s="13"/>
      <c r="F32" s="13"/>
      <c r="G32" s="13"/>
      <c r="H32" s="13"/>
      <c r="I32" s="13"/>
      <c r="J32" s="13"/>
      <c r="K32" s="13"/>
      <c r="L32" s="38" t="e">
        <f t="shared" si="0"/>
        <v>#DIV/0!</v>
      </c>
      <c r="M32" s="37">
        <f t="shared" si="1"/>
        <v>0</v>
      </c>
      <c r="N32" s="37" t="e">
        <f t="shared" si="2"/>
        <v>#DIV/0!</v>
      </c>
      <c r="O32" s="37" t="e">
        <f t="shared" si="3"/>
        <v>#DIV/0!</v>
      </c>
      <c r="P32" s="37" t="e">
        <f t="shared" si="4"/>
        <v>#DIV/0!</v>
      </c>
      <c r="Q32" s="40" t="e">
        <f t="shared" si="5"/>
        <v>#DIV/0!</v>
      </c>
    </row>
    <row r="33" spans="1:17" hidden="1">
      <c r="A33" s="24"/>
      <c r="B33" s="35"/>
      <c r="C33" s="26" t="s">
        <v>24</v>
      </c>
      <c r="D33" s="19"/>
      <c r="E33" s="13"/>
      <c r="F33" s="13"/>
      <c r="G33" s="13"/>
      <c r="H33" s="13"/>
      <c r="I33" s="13"/>
      <c r="J33" s="13"/>
      <c r="K33" s="13"/>
      <c r="L33" s="38" t="e">
        <f t="shared" si="0"/>
        <v>#DIV/0!</v>
      </c>
      <c r="M33" s="37">
        <f t="shared" si="1"/>
        <v>0</v>
      </c>
      <c r="N33" s="37" t="e">
        <f t="shared" si="2"/>
        <v>#DIV/0!</v>
      </c>
      <c r="O33" s="37" t="e">
        <f t="shared" si="3"/>
        <v>#DIV/0!</v>
      </c>
      <c r="P33" s="37" t="e">
        <f t="shared" si="4"/>
        <v>#DIV/0!</v>
      </c>
      <c r="Q33" s="40" t="e">
        <f t="shared" si="5"/>
        <v>#DIV/0!</v>
      </c>
    </row>
    <row r="34" spans="1:17" s="10" customFormat="1" ht="51" hidden="1" customHeight="1">
      <c r="A34" s="28"/>
      <c r="B34" s="36"/>
      <c r="C34" s="26" t="s">
        <v>24</v>
      </c>
      <c r="D34" s="19"/>
      <c r="E34" s="13"/>
      <c r="F34" s="13"/>
      <c r="G34" s="13"/>
      <c r="H34" s="13"/>
      <c r="I34" s="13"/>
      <c r="J34" s="13"/>
      <c r="K34" s="13"/>
      <c r="L34" s="38" t="e">
        <f t="shared" si="0"/>
        <v>#DIV/0!</v>
      </c>
      <c r="M34" s="37">
        <f t="shared" si="1"/>
        <v>0</v>
      </c>
      <c r="N34" s="37" t="e">
        <f t="shared" si="2"/>
        <v>#DIV/0!</v>
      </c>
      <c r="O34" s="37" t="e">
        <f t="shared" si="3"/>
        <v>#DIV/0!</v>
      </c>
      <c r="P34" s="37" t="e">
        <f t="shared" si="4"/>
        <v>#DIV/0!</v>
      </c>
      <c r="Q34" s="40" t="e">
        <f t="shared" si="5"/>
        <v>#DIV/0!</v>
      </c>
    </row>
    <row r="35" spans="1:17" s="10" customFormat="1" ht="76.5" hidden="1" customHeight="1">
      <c r="A35" s="28"/>
      <c r="B35" s="35"/>
      <c r="C35" s="26" t="s">
        <v>24</v>
      </c>
      <c r="D35" s="19"/>
      <c r="E35" s="13"/>
      <c r="F35" s="13"/>
      <c r="G35" s="13"/>
      <c r="H35" s="13"/>
      <c r="I35" s="13"/>
      <c r="J35" s="13"/>
      <c r="K35" s="13"/>
      <c r="L35" s="38" t="e">
        <f t="shared" si="0"/>
        <v>#DIV/0!</v>
      </c>
      <c r="M35" s="37">
        <f t="shared" si="1"/>
        <v>0</v>
      </c>
      <c r="N35" s="37" t="e">
        <f t="shared" si="2"/>
        <v>#DIV/0!</v>
      </c>
      <c r="O35" s="37" t="e">
        <f t="shared" si="3"/>
        <v>#DIV/0!</v>
      </c>
      <c r="P35" s="37" t="e">
        <f t="shared" si="4"/>
        <v>#DIV/0!</v>
      </c>
      <c r="Q35" s="40" t="e">
        <f t="shared" si="5"/>
        <v>#DIV/0!</v>
      </c>
    </row>
    <row r="36" spans="1:17" s="10" customFormat="1" ht="55.5" hidden="1" customHeight="1">
      <c r="A36" s="28"/>
      <c r="B36" s="35"/>
      <c r="C36" s="26" t="s">
        <v>24</v>
      </c>
      <c r="D36" s="19"/>
      <c r="E36" s="13"/>
      <c r="F36" s="13"/>
      <c r="G36" s="13"/>
      <c r="H36" s="13"/>
      <c r="I36" s="13"/>
      <c r="J36" s="13"/>
      <c r="K36" s="13"/>
      <c r="L36" s="38" t="e">
        <f t="shared" si="0"/>
        <v>#DIV/0!</v>
      </c>
      <c r="M36" s="37">
        <f t="shared" si="1"/>
        <v>0</v>
      </c>
      <c r="N36" s="37" t="e">
        <f t="shared" si="2"/>
        <v>#DIV/0!</v>
      </c>
      <c r="O36" s="37" t="e">
        <f t="shared" si="3"/>
        <v>#DIV/0!</v>
      </c>
      <c r="P36" s="37" t="e">
        <f t="shared" si="4"/>
        <v>#DIV/0!</v>
      </c>
      <c r="Q36" s="40" t="e">
        <f t="shared" si="5"/>
        <v>#DIV/0!</v>
      </c>
    </row>
    <row r="37" spans="1:17" s="20" customFormat="1" ht="47.25" hidden="1" customHeight="1">
      <c r="A37" s="28"/>
      <c r="B37" s="35"/>
      <c r="C37" s="26" t="s">
        <v>24</v>
      </c>
      <c r="D37" s="19"/>
      <c r="E37" s="13"/>
      <c r="F37" s="13"/>
      <c r="G37" s="13"/>
      <c r="H37" s="13"/>
      <c r="I37" s="13"/>
      <c r="J37" s="13"/>
      <c r="K37" s="13"/>
      <c r="L37" s="38" t="e">
        <f t="shared" si="0"/>
        <v>#DIV/0!</v>
      </c>
      <c r="M37" s="37">
        <f t="shared" si="1"/>
        <v>0</v>
      </c>
      <c r="N37" s="37" t="e">
        <f t="shared" si="2"/>
        <v>#DIV/0!</v>
      </c>
      <c r="O37" s="37" t="e">
        <f t="shared" si="3"/>
        <v>#DIV/0!</v>
      </c>
      <c r="P37" s="37" t="e">
        <f t="shared" si="4"/>
        <v>#DIV/0!</v>
      </c>
      <c r="Q37" s="40" t="e">
        <f t="shared" si="5"/>
        <v>#DIV/0!</v>
      </c>
    </row>
    <row r="38" spans="1:17" ht="36.75" hidden="1" customHeight="1">
      <c r="A38" s="28"/>
      <c r="B38" s="35"/>
      <c r="C38" s="26" t="s">
        <v>24</v>
      </c>
      <c r="D38" s="19"/>
      <c r="E38" s="13"/>
      <c r="F38" s="13"/>
      <c r="G38" s="13"/>
      <c r="H38" s="13"/>
      <c r="I38" s="13"/>
      <c r="J38" s="13"/>
      <c r="K38" s="13"/>
      <c r="L38" s="38" t="e">
        <f t="shared" si="0"/>
        <v>#DIV/0!</v>
      </c>
      <c r="M38" s="37">
        <f t="shared" si="1"/>
        <v>0</v>
      </c>
      <c r="N38" s="37" t="e">
        <f t="shared" si="2"/>
        <v>#DIV/0!</v>
      </c>
      <c r="O38" s="37" t="e">
        <f t="shared" si="3"/>
        <v>#DIV/0!</v>
      </c>
      <c r="P38" s="37" t="e">
        <f t="shared" si="4"/>
        <v>#DIV/0!</v>
      </c>
      <c r="Q38" s="40" t="e">
        <f t="shared" si="5"/>
        <v>#DIV/0!</v>
      </c>
    </row>
    <row r="39" spans="1:17" hidden="1">
      <c r="B39" s="43"/>
      <c r="C39" s="26" t="s">
        <v>24</v>
      </c>
      <c r="L39" s="38" t="e">
        <f t="shared" si="0"/>
        <v>#DIV/0!</v>
      </c>
      <c r="M39" s="37">
        <f t="shared" si="1"/>
        <v>0</v>
      </c>
      <c r="N39" s="37" t="e">
        <f t="shared" si="2"/>
        <v>#DIV/0!</v>
      </c>
      <c r="O39" s="37" t="e">
        <f t="shared" si="3"/>
        <v>#DIV/0!</v>
      </c>
      <c r="P39" s="37" t="e">
        <f t="shared" si="4"/>
        <v>#DIV/0!</v>
      </c>
      <c r="Q39" s="40" t="e">
        <f t="shared" si="5"/>
        <v>#DIV/0!</v>
      </c>
    </row>
    <row r="40" spans="1:17" ht="95.25" customHeight="1">
      <c r="A40" s="31">
        <v>9</v>
      </c>
      <c r="B40" s="33" t="s">
        <v>49</v>
      </c>
      <c r="C40" s="26" t="s">
        <v>24</v>
      </c>
      <c r="D40" s="19">
        <v>12</v>
      </c>
      <c r="E40" s="13">
        <v>414.5</v>
      </c>
      <c r="F40" s="13">
        <v>415.33</v>
      </c>
      <c r="G40" s="13">
        <v>415.77</v>
      </c>
      <c r="H40" s="13"/>
      <c r="I40" s="13"/>
      <c r="J40" s="13"/>
      <c r="K40" s="13"/>
      <c r="L40" s="38">
        <f t="shared" si="0"/>
        <v>415.2</v>
      </c>
      <c r="M40" s="37">
        <f t="shared" si="1"/>
        <v>3</v>
      </c>
      <c r="N40" s="37">
        <f t="shared" si="2"/>
        <v>0.64490309349543951</v>
      </c>
      <c r="O40" s="37">
        <f t="shared" si="3"/>
        <v>0.15532348109235056</v>
      </c>
      <c r="P40" s="37" t="str">
        <f t="shared" si="4"/>
        <v>ОДНОРОДНЫЕ</v>
      </c>
      <c r="Q40" s="40">
        <f t="shared" si="5"/>
        <v>4982.3999999999996</v>
      </c>
    </row>
    <row r="41" spans="1:17" ht="68.25" customHeight="1">
      <c r="A41" s="31">
        <v>10</v>
      </c>
      <c r="B41" s="35" t="s">
        <v>50</v>
      </c>
      <c r="C41" s="26" t="s">
        <v>24</v>
      </c>
      <c r="D41" s="19">
        <v>300</v>
      </c>
      <c r="E41" s="13">
        <v>458.05</v>
      </c>
      <c r="F41" s="35">
        <v>458.97</v>
      </c>
      <c r="G41" s="13">
        <v>459.45</v>
      </c>
      <c r="H41" s="13"/>
      <c r="I41" s="13"/>
      <c r="J41" s="13"/>
      <c r="K41" s="13"/>
      <c r="L41" s="38">
        <f t="shared" si="0"/>
        <v>458.82333333333332</v>
      </c>
      <c r="M41" s="37">
        <f t="shared" si="1"/>
        <v>3</v>
      </c>
      <c r="N41" s="37">
        <f t="shared" si="2"/>
        <v>0.71143048383754359</v>
      </c>
      <c r="O41" s="37">
        <f t="shared" si="3"/>
        <v>0.1550554281250322</v>
      </c>
      <c r="P41" s="37" t="str">
        <f t="shared" si="4"/>
        <v>ОДНОРОДНЫЕ</v>
      </c>
      <c r="Q41" s="40">
        <f t="shared" si="5"/>
        <v>137647</v>
      </c>
    </row>
    <row r="42" spans="1:17" ht="50.25" customHeight="1">
      <c r="A42" s="31">
        <v>11</v>
      </c>
      <c r="B42" s="33" t="s">
        <v>30</v>
      </c>
      <c r="C42" s="26" t="s">
        <v>24</v>
      </c>
      <c r="D42" s="19">
        <v>50</v>
      </c>
      <c r="E42" s="13">
        <v>304.73</v>
      </c>
      <c r="F42" s="13">
        <v>305.33999999999997</v>
      </c>
      <c r="G42" s="13">
        <v>305.66000000000003</v>
      </c>
      <c r="H42" s="13"/>
      <c r="I42" s="13"/>
      <c r="J42" s="13"/>
      <c r="K42" s="13"/>
      <c r="L42" s="38">
        <f t="shared" si="0"/>
        <v>305.24333333333334</v>
      </c>
      <c r="M42" s="37">
        <f t="shared" si="1"/>
        <v>3</v>
      </c>
      <c r="N42" s="37">
        <f t="shared" si="2"/>
        <v>0.47247574893673855</v>
      </c>
      <c r="O42" s="37">
        <f t="shared" si="3"/>
        <v>0.15478659067740663</v>
      </c>
      <c r="P42" s="37" t="str">
        <f t="shared" si="4"/>
        <v>ОДНОРОДНЫЕ</v>
      </c>
      <c r="Q42" s="40">
        <f t="shared" si="5"/>
        <v>15262.166666666668</v>
      </c>
    </row>
    <row r="43" spans="1:17" ht="84.75" customHeight="1">
      <c r="A43" s="31">
        <v>12</v>
      </c>
      <c r="B43" s="35" t="s">
        <v>51</v>
      </c>
      <c r="C43" s="26" t="s">
        <v>24</v>
      </c>
      <c r="D43" s="19">
        <v>30</v>
      </c>
      <c r="E43" s="13">
        <v>229.68</v>
      </c>
      <c r="F43" s="13">
        <v>230.14</v>
      </c>
      <c r="G43" s="13">
        <v>230.38</v>
      </c>
      <c r="H43" s="13"/>
      <c r="I43" s="13"/>
      <c r="J43" s="13"/>
      <c r="K43" s="13"/>
      <c r="L43" s="38">
        <f t="shared" si="0"/>
        <v>230.06666666666669</v>
      </c>
      <c r="M43" s="37">
        <f t="shared" si="1"/>
        <v>3</v>
      </c>
      <c r="N43" s="37">
        <f t="shared" si="2"/>
        <v>0.35571524191876891</v>
      </c>
      <c r="O43" s="37">
        <f t="shared" si="3"/>
        <v>0.15461398518636724</v>
      </c>
      <c r="P43" s="37" t="str">
        <f t="shared" si="4"/>
        <v>ОДНОРОДНЫЕ</v>
      </c>
      <c r="Q43" s="40">
        <f t="shared" si="5"/>
        <v>6902.0000000000009</v>
      </c>
    </row>
    <row r="44" spans="1:17" ht="36.75" customHeight="1">
      <c r="A44" s="31">
        <v>13</v>
      </c>
      <c r="B44" s="35" t="s">
        <v>52</v>
      </c>
      <c r="C44" s="26" t="s">
        <v>24</v>
      </c>
      <c r="D44" s="19">
        <v>30</v>
      </c>
      <c r="E44" s="13">
        <v>575.63</v>
      </c>
      <c r="F44" s="13">
        <v>576.78</v>
      </c>
      <c r="G44" s="13">
        <v>577.39</v>
      </c>
      <c r="H44" s="13"/>
      <c r="I44" s="13"/>
      <c r="J44" s="13"/>
      <c r="K44" s="13"/>
      <c r="L44" s="38">
        <f t="shared" si="0"/>
        <v>576.59999999999991</v>
      </c>
      <c r="M44" s="37">
        <f t="shared" si="1"/>
        <v>3</v>
      </c>
      <c r="N44" s="37">
        <f t="shared" si="2"/>
        <v>0.89370017343625308</v>
      </c>
      <c r="O44" s="37">
        <f t="shared" si="3"/>
        <v>0.15499482716549656</v>
      </c>
      <c r="P44" s="37" t="str">
        <f t="shared" si="4"/>
        <v>ОДНОРОДНЫЕ</v>
      </c>
      <c r="Q44" s="40">
        <f t="shared" si="5"/>
        <v>17297.999999999996</v>
      </c>
    </row>
    <row r="45" spans="1:17" ht="40.5" customHeight="1">
      <c r="A45" s="31">
        <v>14</v>
      </c>
      <c r="B45" s="33" t="s">
        <v>53</v>
      </c>
      <c r="C45" s="26" t="s">
        <v>24</v>
      </c>
      <c r="D45" s="19">
        <v>40</v>
      </c>
      <c r="E45" s="13">
        <v>290.93</v>
      </c>
      <c r="F45" s="13">
        <v>291.51</v>
      </c>
      <c r="G45" s="13">
        <v>291.82</v>
      </c>
      <c r="H45" s="13"/>
      <c r="I45" s="13"/>
      <c r="J45" s="13"/>
      <c r="K45" s="13"/>
      <c r="L45" s="38">
        <f t="shared" si="0"/>
        <v>291.42</v>
      </c>
      <c r="M45" s="37">
        <f t="shared" si="1"/>
        <v>3</v>
      </c>
      <c r="N45" s="37">
        <f t="shared" si="2"/>
        <v>0.45177427992305308</v>
      </c>
      <c r="O45" s="37">
        <f t="shared" si="3"/>
        <v>0.15502514581121854</v>
      </c>
      <c r="P45" s="37" t="str">
        <f t="shared" si="4"/>
        <v>ОДНОРОДНЫЕ</v>
      </c>
      <c r="Q45" s="40">
        <f t="shared" si="5"/>
        <v>11656.800000000001</v>
      </c>
    </row>
    <row r="46" spans="1:17" ht="51.75" customHeight="1">
      <c r="A46" s="31">
        <v>15</v>
      </c>
      <c r="B46" s="33" t="s">
        <v>54</v>
      </c>
      <c r="C46" s="26" t="s">
        <v>24</v>
      </c>
      <c r="D46" s="19">
        <v>200</v>
      </c>
      <c r="E46" s="13">
        <v>691.68</v>
      </c>
      <c r="F46" s="13">
        <v>693.06</v>
      </c>
      <c r="G46" s="13">
        <v>693.79</v>
      </c>
      <c r="H46" s="13"/>
      <c r="I46" s="13"/>
      <c r="J46" s="13"/>
      <c r="K46" s="13"/>
      <c r="L46" s="38">
        <f t="shared" si="0"/>
        <v>692.84333333333325</v>
      </c>
      <c r="M46" s="37">
        <f t="shared" si="1"/>
        <v>3</v>
      </c>
      <c r="N46" s="37">
        <f t="shared" si="2"/>
        <v>1.0715565002991421</v>
      </c>
      <c r="O46" s="37">
        <f t="shared" si="3"/>
        <v>0.15466072180326609</v>
      </c>
      <c r="P46" s="37" t="str">
        <f t="shared" si="4"/>
        <v>ОДНОРОДНЫЕ</v>
      </c>
      <c r="Q46" s="40">
        <f t="shared" si="5"/>
        <v>138568.66666666666</v>
      </c>
    </row>
    <row r="47" spans="1:17" ht="38.25" customHeight="1">
      <c r="A47" s="31">
        <v>16</v>
      </c>
      <c r="B47" s="35" t="s">
        <v>38</v>
      </c>
      <c r="C47" s="26" t="s">
        <v>24</v>
      </c>
      <c r="D47" s="19">
        <v>50</v>
      </c>
      <c r="E47" s="13">
        <v>69.489999999999995</v>
      </c>
      <c r="F47" s="13">
        <v>69.63</v>
      </c>
      <c r="G47" s="13">
        <v>69.7</v>
      </c>
      <c r="H47" s="13"/>
      <c r="I47" s="13"/>
      <c r="J47" s="13"/>
      <c r="K47" s="13"/>
      <c r="L47" s="38">
        <f t="shared" si="0"/>
        <v>69.606666666666669</v>
      </c>
      <c r="M47" s="37">
        <f t="shared" si="1"/>
        <v>3</v>
      </c>
      <c r="N47" s="37">
        <f t="shared" si="2"/>
        <v>0.1069267662156398</v>
      </c>
      <c r="O47" s="37">
        <f t="shared" si="3"/>
        <v>0.15361569708213743</v>
      </c>
      <c r="P47" s="37" t="str">
        <f t="shared" si="4"/>
        <v>ОДНОРОДНЫЕ</v>
      </c>
      <c r="Q47" s="40">
        <f t="shared" si="5"/>
        <v>3480.3333333333335</v>
      </c>
    </row>
    <row r="48" spans="1:17" ht="49.5" customHeight="1">
      <c r="A48" s="31">
        <v>17</v>
      </c>
      <c r="B48" s="35" t="s">
        <v>55</v>
      </c>
      <c r="C48" s="26" t="s">
        <v>27</v>
      </c>
      <c r="D48" s="19">
        <v>2800</v>
      </c>
      <c r="E48" s="13">
        <v>28.965</v>
      </c>
      <c r="F48" s="13">
        <v>29.023</v>
      </c>
      <c r="G48" s="13">
        <v>29.053000000000001</v>
      </c>
      <c r="H48" s="13"/>
      <c r="I48" s="13"/>
      <c r="J48" s="13"/>
      <c r="K48" s="13"/>
      <c r="L48" s="38">
        <f t="shared" si="0"/>
        <v>29.013666666666666</v>
      </c>
      <c r="M48" s="37">
        <f t="shared" si="1"/>
        <v>3</v>
      </c>
      <c r="N48" s="37">
        <f t="shared" si="2"/>
        <v>4.4736264186154055E-2</v>
      </c>
      <c r="O48" s="37">
        <f t="shared" si="3"/>
        <v>0.15419031555067403</v>
      </c>
      <c r="P48" s="37" t="str">
        <f t="shared" si="4"/>
        <v>ОДНОРОДНЫЕ</v>
      </c>
      <c r="Q48" s="40">
        <f t="shared" si="5"/>
        <v>81238.266666666663</v>
      </c>
    </row>
    <row r="49" spans="1:17" ht="75.75" hidden="1" customHeight="1">
      <c r="A49" s="31">
        <v>18</v>
      </c>
      <c r="B49" s="33"/>
      <c r="C49" s="26" t="s">
        <v>24</v>
      </c>
      <c r="D49" s="19"/>
      <c r="E49" s="13"/>
      <c r="F49" s="13"/>
      <c r="G49" s="13"/>
      <c r="H49" s="13"/>
      <c r="I49" s="13"/>
      <c r="J49" s="13"/>
      <c r="K49" s="13"/>
      <c r="L49" s="38" t="e">
        <f t="shared" si="0"/>
        <v>#DIV/0!</v>
      </c>
      <c r="M49" s="32">
        <f t="shared" si="1"/>
        <v>0</v>
      </c>
      <c r="N49" s="32" t="e">
        <f t="shared" si="2"/>
        <v>#DIV/0!</v>
      </c>
      <c r="O49" s="32" t="e">
        <f t="shared" si="3"/>
        <v>#DIV/0!</v>
      </c>
      <c r="P49" s="32" t="e">
        <f t="shared" si="4"/>
        <v>#DIV/0!</v>
      </c>
      <c r="Q49" s="40" t="e">
        <f t="shared" si="5"/>
        <v>#DIV/0!</v>
      </c>
    </row>
    <row r="50" spans="1:17" hidden="1">
      <c r="A50" s="31">
        <v>19</v>
      </c>
      <c r="B50" s="35"/>
      <c r="C50" s="26" t="s">
        <v>24</v>
      </c>
      <c r="D50" s="19"/>
      <c r="E50" s="13"/>
      <c r="F50" s="13"/>
      <c r="G50" s="13"/>
      <c r="H50" s="13"/>
      <c r="I50" s="13"/>
      <c r="J50" s="13"/>
      <c r="K50" s="13"/>
      <c r="L50" s="38" t="e">
        <f t="shared" si="0"/>
        <v>#DIV/0!</v>
      </c>
      <c r="M50" s="32">
        <f t="shared" si="1"/>
        <v>0</v>
      </c>
      <c r="N50" s="32" t="e">
        <f t="shared" si="2"/>
        <v>#DIV/0!</v>
      </c>
      <c r="O50" s="32" t="e">
        <f t="shared" si="3"/>
        <v>#DIV/0!</v>
      </c>
      <c r="P50" s="32" t="e">
        <f t="shared" si="4"/>
        <v>#DIV/0!</v>
      </c>
      <c r="Q50" s="40" t="e">
        <f t="shared" si="5"/>
        <v>#DIV/0!</v>
      </c>
    </row>
    <row r="51" spans="1:17" hidden="1">
      <c r="A51" s="31">
        <v>20</v>
      </c>
      <c r="B51" s="35"/>
      <c r="C51" s="26" t="s">
        <v>24</v>
      </c>
      <c r="D51" s="19"/>
      <c r="E51" s="13"/>
      <c r="F51" s="13"/>
      <c r="G51" s="13"/>
      <c r="H51" s="13"/>
      <c r="I51" s="13"/>
      <c r="J51" s="13"/>
      <c r="K51" s="13"/>
      <c r="L51" s="38" t="e">
        <f t="shared" si="0"/>
        <v>#DIV/0!</v>
      </c>
      <c r="M51" s="32">
        <f t="shared" si="1"/>
        <v>0</v>
      </c>
      <c r="N51" s="32" t="e">
        <f t="shared" si="2"/>
        <v>#DIV/0!</v>
      </c>
      <c r="O51" s="32" t="e">
        <f t="shared" si="3"/>
        <v>#DIV/0!</v>
      </c>
      <c r="P51" s="32" t="e">
        <f t="shared" si="4"/>
        <v>#DIV/0!</v>
      </c>
      <c r="Q51" s="40" t="e">
        <f t="shared" si="5"/>
        <v>#DIV/0!</v>
      </c>
    </row>
    <row r="52" spans="1:17" hidden="1">
      <c r="A52" s="31">
        <v>21</v>
      </c>
      <c r="B52" s="33"/>
      <c r="C52" s="26" t="s">
        <v>24</v>
      </c>
      <c r="D52" s="19"/>
      <c r="E52" s="13"/>
      <c r="F52" s="13"/>
      <c r="G52" s="13"/>
      <c r="H52" s="13"/>
      <c r="I52" s="13"/>
      <c r="J52" s="13"/>
      <c r="K52" s="13"/>
      <c r="L52" s="38" t="e">
        <f t="shared" si="0"/>
        <v>#DIV/0!</v>
      </c>
      <c r="M52" s="32">
        <f t="shared" si="1"/>
        <v>0</v>
      </c>
      <c r="N52" s="32" t="e">
        <f t="shared" si="2"/>
        <v>#DIV/0!</v>
      </c>
      <c r="O52" s="32" t="e">
        <f t="shared" si="3"/>
        <v>#DIV/0!</v>
      </c>
      <c r="P52" s="32" t="e">
        <f t="shared" si="4"/>
        <v>#DIV/0!</v>
      </c>
      <c r="Q52" s="40" t="e">
        <f t="shared" si="5"/>
        <v>#DIV/0!</v>
      </c>
    </row>
    <row r="53" spans="1:17" hidden="1">
      <c r="A53" s="31">
        <v>22</v>
      </c>
      <c r="B53" s="33"/>
      <c r="C53" s="26" t="s">
        <v>24</v>
      </c>
      <c r="D53" s="19"/>
      <c r="E53" s="13"/>
      <c r="F53" s="13"/>
      <c r="G53" s="13"/>
      <c r="H53" s="13"/>
      <c r="I53" s="13"/>
      <c r="J53" s="13"/>
      <c r="K53" s="13"/>
      <c r="L53" s="38" t="e">
        <f t="shared" si="0"/>
        <v>#DIV/0!</v>
      </c>
      <c r="M53" s="32">
        <f t="shared" si="1"/>
        <v>0</v>
      </c>
      <c r="N53" s="32" t="e">
        <f t="shared" si="2"/>
        <v>#DIV/0!</v>
      </c>
      <c r="O53" s="32" t="e">
        <f t="shared" si="3"/>
        <v>#DIV/0!</v>
      </c>
      <c r="P53" s="32" t="e">
        <f t="shared" si="4"/>
        <v>#DIV/0!</v>
      </c>
      <c r="Q53" s="40" t="e">
        <f t="shared" si="5"/>
        <v>#DIV/0!</v>
      </c>
    </row>
    <row r="54" spans="1:17" s="8" customFormat="1" ht="39" customHeight="1">
      <c r="A54" s="41">
        <v>18</v>
      </c>
      <c r="B54" s="35" t="s">
        <v>56</v>
      </c>
      <c r="C54" s="26" t="s">
        <v>24</v>
      </c>
      <c r="D54" s="19">
        <v>15</v>
      </c>
      <c r="E54" s="13">
        <v>13390.59</v>
      </c>
      <c r="F54" s="13">
        <v>13417.37</v>
      </c>
      <c r="G54" s="13">
        <v>13431.46</v>
      </c>
      <c r="H54" s="13"/>
      <c r="I54" s="13"/>
      <c r="J54" s="13"/>
      <c r="K54" s="13"/>
      <c r="L54" s="40">
        <f>AVERAGE(E54:K54)</f>
        <v>13413.14</v>
      </c>
      <c r="M54" s="42">
        <f>COUNT(E54:K54)</f>
        <v>3</v>
      </c>
      <c r="N54" s="42">
        <f>STDEV(E54:K54)</f>
        <v>20.760753839877399</v>
      </c>
      <c r="O54" s="42">
        <f>N54/L54*100</f>
        <v>0.15477922276124306</v>
      </c>
      <c r="P54" s="42" t="str">
        <f>IF(O54&lt;33,"ОДНОРОДНЫЕ","НЕОДНОРОДНЫЕ")</f>
        <v>ОДНОРОДНЫЕ</v>
      </c>
      <c r="Q54" s="40">
        <f t="shared" si="5"/>
        <v>201197.09999999998</v>
      </c>
    </row>
    <row r="55" spans="1:17" s="8" customFormat="1" ht="37.5" customHeight="1">
      <c r="A55" s="41">
        <v>19</v>
      </c>
      <c r="B55" s="35" t="s">
        <v>57</v>
      </c>
      <c r="C55" s="26" t="s">
        <v>24</v>
      </c>
      <c r="D55" s="19">
        <v>100</v>
      </c>
      <c r="E55" s="13">
        <v>1000</v>
      </c>
      <c r="F55" s="13">
        <v>1002</v>
      </c>
      <c r="G55" s="13">
        <v>1003.05</v>
      </c>
      <c r="H55" s="13"/>
      <c r="I55" s="13"/>
      <c r="J55" s="13"/>
      <c r="K55" s="13"/>
      <c r="L55" s="40">
        <f>AVERAGE(E55:K55)</f>
        <v>1001.6833333333334</v>
      </c>
      <c r="M55" s="42">
        <f>COUNT(E55:K55)</f>
        <v>3</v>
      </c>
      <c r="N55" s="42">
        <f>STDEV(E55:K55)</f>
        <v>1.5494622723168419</v>
      </c>
      <c r="O55" s="42">
        <f>N55/L55*100</f>
        <v>0.1546858394020241</v>
      </c>
      <c r="P55" s="42" t="str">
        <f>IF(O55&lt;33,"ОДНОРОДНЫЕ","НЕОДНОРОДНЫЕ")</f>
        <v>ОДНОРОДНЫЕ</v>
      </c>
      <c r="Q55" s="40">
        <f t="shared" si="5"/>
        <v>100168.33333333334</v>
      </c>
    </row>
    <row r="56" spans="1:17" s="8" customFormat="1" ht="39.75" customHeight="1">
      <c r="A56" s="41">
        <v>20</v>
      </c>
      <c r="B56" s="35" t="s">
        <v>39</v>
      </c>
      <c r="C56" s="26" t="s">
        <v>24</v>
      </c>
      <c r="D56" s="19">
        <v>80</v>
      </c>
      <c r="E56" s="13">
        <v>365.1</v>
      </c>
      <c r="F56" s="13">
        <v>365.83</v>
      </c>
      <c r="G56" s="13">
        <v>366.21</v>
      </c>
      <c r="H56" s="13"/>
      <c r="I56" s="13"/>
      <c r="J56" s="13"/>
      <c r="K56" s="13"/>
      <c r="L56" s="40">
        <f>AVERAGE(E56:K56)</f>
        <v>365.71333333333337</v>
      </c>
      <c r="M56" s="42">
        <f>COUNT(E56:K56)</f>
        <v>3</v>
      </c>
      <c r="N56" s="42">
        <f>STDEV(E56:K56)</f>
        <v>0.56412173627091111</v>
      </c>
      <c r="O56" s="42">
        <f>N56/L56*100</f>
        <v>0.15425243896063703</v>
      </c>
      <c r="P56" s="42" t="str">
        <f>IF(O56&lt;33,"ОДНОРОДНЫЕ","НЕОДНОРОДНЫЕ")</f>
        <v>ОДНОРОДНЫЕ</v>
      </c>
      <c r="Q56" s="40">
        <f t="shared" si="5"/>
        <v>29257.066666666669</v>
      </c>
    </row>
    <row r="57" spans="1:17" s="10" customFormat="1" ht="63" customHeight="1">
      <c r="A57" s="41">
        <v>21</v>
      </c>
      <c r="B57" s="35" t="s">
        <v>58</v>
      </c>
      <c r="C57" s="26" t="s">
        <v>24</v>
      </c>
      <c r="D57" s="19">
        <v>250</v>
      </c>
      <c r="E57" s="13">
        <v>140</v>
      </c>
      <c r="F57" s="13">
        <v>140.28</v>
      </c>
      <c r="G57" s="13">
        <v>140.42699999999999</v>
      </c>
      <c r="H57" s="13"/>
      <c r="I57" s="13"/>
      <c r="J57" s="13"/>
      <c r="K57" s="13"/>
      <c r="L57" s="40">
        <f>AVERAGE(E57:K57)</f>
        <v>140.23566666666667</v>
      </c>
      <c r="M57" s="42">
        <f>COUNT(E57:K57)</f>
        <v>3</v>
      </c>
      <c r="N57" s="42">
        <f>STDEV(E57:K57)</f>
        <v>0.21692471812435749</v>
      </c>
      <c r="O57" s="42">
        <f>N57/L57*100</f>
        <v>0.15468583940202385</v>
      </c>
      <c r="P57" s="42" t="str">
        <f>IF(O57&lt;33,"ОДНОРОДНЫЕ","НЕОДНОРОДНЫЕ")</f>
        <v>ОДНОРОДНЫЕ</v>
      </c>
      <c r="Q57" s="40">
        <f t="shared" si="5"/>
        <v>35058.916666666672</v>
      </c>
    </row>
    <row r="58" spans="1:17" s="10" customFormat="1" ht="66" customHeight="1">
      <c r="A58" s="41">
        <v>22</v>
      </c>
      <c r="B58" s="33" t="s">
        <v>32</v>
      </c>
      <c r="C58" s="26" t="s">
        <v>24</v>
      </c>
      <c r="D58" s="19">
        <v>3</v>
      </c>
      <c r="E58" s="13">
        <v>29560.78</v>
      </c>
      <c r="F58" s="13">
        <v>29561.200000000001</v>
      </c>
      <c r="G58" s="13">
        <v>29562</v>
      </c>
      <c r="H58" s="13"/>
      <c r="I58" s="13"/>
      <c r="J58" s="13"/>
      <c r="K58" s="13"/>
      <c r="L58" s="40">
        <f>AVERAGE(E58:K58)</f>
        <v>29561.326666666664</v>
      </c>
      <c r="M58" s="42">
        <f>COUNT(E58:K58)</f>
        <v>3</v>
      </c>
      <c r="N58" s="42">
        <f>STDEV(E58:K58)</f>
        <v>0.61978490892718385</v>
      </c>
      <c r="O58" s="42">
        <f>N58/L58*100</f>
        <v>2.0966072190056781E-3</v>
      </c>
      <c r="P58" s="42" t="str">
        <f>IF(O58&lt;33,"ОДНОРОДНЫЕ","НЕОДНОРОДНЫЕ")</f>
        <v>ОДНОРОДНЫЕ</v>
      </c>
      <c r="Q58" s="40">
        <f t="shared" si="5"/>
        <v>88683.98</v>
      </c>
    </row>
    <row r="60" spans="1:17" ht="30" customHeight="1">
      <c r="A60" s="48" t="s">
        <v>59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ht="28.5" customHeight="1">
      <c r="A61" s="49" t="s">
        <v>28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>
      <c r="A62" s="39"/>
      <c r="B62" s="39"/>
      <c r="C62" s="39"/>
      <c r="D62" s="39"/>
      <c r="M62" s="39"/>
      <c r="N62" s="39"/>
      <c r="O62" s="39"/>
      <c r="P62" s="39"/>
    </row>
    <row r="63" spans="1:17">
      <c r="A63" s="49" t="s">
        <v>60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</sheetData>
  <mergeCells count="17">
    <mergeCell ref="N11:O11"/>
    <mergeCell ref="B13:P13"/>
    <mergeCell ref="D14:L14"/>
    <mergeCell ref="Q17:Q18"/>
    <mergeCell ref="A16:B16"/>
    <mergeCell ref="C16:D16"/>
    <mergeCell ref="L17:L18"/>
    <mergeCell ref="M17:M18"/>
    <mergeCell ref="A60:Q60"/>
    <mergeCell ref="A61:Q61"/>
    <mergeCell ref="A63:Q63"/>
    <mergeCell ref="N17:N18"/>
    <mergeCell ref="O17:O18"/>
    <mergeCell ref="P17:P18"/>
    <mergeCell ref="A17:A18"/>
    <mergeCell ref="B17:B18"/>
    <mergeCell ref="C17:D17"/>
  </mergeCells>
  <conditionalFormatting sqref="P19:P58">
    <cfRule type="containsText" dxfId="5" priority="76" operator="containsText" text="НЕ">
      <formula>NOT(ISERROR(SEARCH("НЕ",P19)))</formula>
    </cfRule>
    <cfRule type="containsText" dxfId="4" priority="77" operator="containsText" text="ОДНОРОДНЫЕ">
      <formula>NOT(ISERROR(SEARCH("ОДНОРОДНЫЕ",P19)))</formula>
    </cfRule>
    <cfRule type="containsText" dxfId="3" priority="78" operator="containsText" text="НЕОДНОРОДНЫЕ">
      <formula>NOT(ISERROR(SEARCH("НЕОДНОРОДНЫЕ",P19)))</formula>
    </cfRule>
  </conditionalFormatting>
  <conditionalFormatting sqref="P19:P58">
    <cfRule type="containsText" dxfId="2" priority="73" operator="containsText" text="НЕОДНОРОДНЫЕ">
      <formula>NOT(ISERROR(SEARCH("НЕОДНОРОДНЫЕ",P19)))</formula>
    </cfRule>
    <cfRule type="containsText" dxfId="1" priority="74" operator="containsText" text="ОДНОРОДНЫЕ">
      <formula>NOT(ISERROR(SEARCH("ОДНОРОДНЫЕ",P19)))</formula>
    </cfRule>
    <cfRule type="containsText" dxfId="0" priority="75" operator="containsText" text="НЕОДНОРОДНЫЕ">
      <formula>NOT(ISERROR(SEARCH("НЕОДНОРОДНЫЕ",P19)))</formula>
    </cfRule>
  </conditionalFormatting>
  <pageMargins left="0.31496062992125984" right="0.19685039370078741" top="0.35433070866141736" bottom="0.35433070866141736" header="0.11811023622047245" footer="0.11811023622047245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2023-01-16T12:07:46Z</dcterms:modified>
</cp:coreProperties>
</file>