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H21" i="1"/>
  <c r="M21" i="1" s="1"/>
  <c r="I21" i="1"/>
  <c r="J21" i="1"/>
  <c r="H22" i="1"/>
  <c r="M22" i="1" s="1"/>
  <c r="I22" i="1"/>
  <c r="J22" i="1"/>
  <c r="H23" i="1"/>
  <c r="M23" i="1" s="1"/>
  <c r="I23" i="1"/>
  <c r="J23" i="1"/>
  <c r="H24" i="1"/>
  <c r="M24" i="1" s="1"/>
  <c r="I24" i="1"/>
  <c r="J24" i="1"/>
  <c r="H25" i="1"/>
  <c r="M25" i="1" s="1"/>
  <c r="I25" i="1"/>
  <c r="J25" i="1"/>
  <c r="H26" i="1"/>
  <c r="M26" i="1" s="1"/>
  <c r="I26" i="1"/>
  <c r="J26" i="1"/>
  <c r="H27" i="1"/>
  <c r="M27" i="1" s="1"/>
  <c r="I27" i="1"/>
  <c r="J27" i="1"/>
  <c r="K25" i="1" l="1"/>
  <c r="L25" i="1" s="1"/>
  <c r="M28" i="1"/>
  <c r="K21" i="1"/>
  <c r="L21" i="1" s="1"/>
  <c r="K23" i="1"/>
  <c r="L23" i="1" s="1"/>
  <c r="K26" i="1"/>
  <c r="L26" i="1" s="1"/>
  <c r="K22" i="1"/>
  <c r="L22" i="1" s="1"/>
  <c r="K24" i="1"/>
  <c r="L24" i="1" s="1"/>
  <c r="K27" i="1"/>
  <c r="L27" i="1" s="1"/>
</calcChain>
</file>

<file path=xl/sharedStrings.xml><?xml version="1.0" encoding="utf-8"?>
<sst xmlns="http://schemas.openxmlformats.org/spreadsheetml/2006/main" count="50" uniqueCount="44">
  <si>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</si>
  <si>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</si>
  <si>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</si>
  <si>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</si>
  <si>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</si>
  <si>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</si>
  <si>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</si>
  <si>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</si>
  <si>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</si>
  <si>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</si>
  <si>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</si>
  <si>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</si>
  <si>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</si>
  <si>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</si>
  <si>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</si>
  <si>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</si>
  <si>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</si>
  <si>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</si>
  <si>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</si>
  <si>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</si>
  <si>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</si>
  <si>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</si>
  <si>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</si>
  <si>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</si>
  <si>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</si>
  <si>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</si>
  <si>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</si>
  <si>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</si>
  <si>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019-23</t>
  </si>
  <si>
    <t>на поставку рентгеновской пленки путем запроса котировок</t>
  </si>
  <si>
    <t>упак</t>
  </si>
  <si>
    <t>Упак</t>
  </si>
  <si>
    <t>рулонов</t>
  </si>
  <si>
    <t>Исходя из имеющегося у Заказчика объёма финансового обеспечения для осуществления закупки НМЦД устанавливается в размере 2 133 677,00 руб. (два миллиона сто тридцать три тысячи шестьсот семьдесят семь рублей 00 копеек)</t>
  </si>
  <si>
    <t>Синечувствительная рентген-пленка СarestreamHealth (Kodak) Medical X-RayBlue / MXBE Film (или эквивалент) 18х24 см для общей рентгенологии</t>
  </si>
  <si>
    <t xml:space="preserve">Пленка медицинская рентгеновская для маммографии MIN-RS CARESTREAM HEALT-MXG FILM (или эквивалент)  18х24 см </t>
  </si>
  <si>
    <t>Синечувствительная рентген-пленка СarestreamHealth (Kodak) MedicalX-RayBlue / MXBE Film (или эквивалент) 15х40 см для общей рентгенологии</t>
  </si>
  <si>
    <t>Синечувствительная рентген-пленка Сarestream Health (Kodak) Medical X-Ray Blue / MXBE Film (или эквивалент) 35х35 см для общей рентгенологии</t>
  </si>
  <si>
    <t>Синечувствительная рентген-пленка Сarestream Health (Kodak) Medical X-Ray Blue / MXBE Film (или эквивалент) 30х40 см для общей рентгенологии</t>
  </si>
  <si>
    <t>Синечувствительная рентген-пленка Сarestream Health (Kodak) Medical X-Ray Blue / MXBE Film (или эквивалент)  24х30 см для общей рентгенологии</t>
  </si>
  <si>
    <t>Рулонная термобумага UPP-210 HD для печати радиологических изображений на термопринтерах Sony: UP-990AD</t>
  </si>
  <si>
    <t>вх. № 129-01/23 от 13.01.2023</t>
  </si>
  <si>
    <t>вх. № 130-01/23 от 13.01.2023</t>
  </si>
  <si>
    <t>вх. № 134-01/23 от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</si>
</sst>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1" zoomScale="85" zoomScaleNormal="85" zoomScalePageLayoutView="70" workbookViewId="0">
      <selection activeCell="G21" sqref="G21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24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25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27" t="s">
        <v>29</v>
      </c>
      <c r="H4" s="27"/>
      <c r="I4" s="27"/>
      <c r="J4" s="27"/>
      <c r="K4" s="27"/>
      <c r="L4" s="27"/>
      <c r="M4" s="27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26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27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28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16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21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17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33" t="s">
        <v>20</v>
      </c>
      <c r="K13" s="33"/>
      <c r="L13" s="7"/>
      <c r="M13" s="3" t="s">
        <v>18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33" t="s">
        <v>19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6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6" ht="54.6" customHeight="1" x14ac:dyDescent="0.25">
      <c r="A18" s="36" t="s">
        <v>14</v>
      </c>
      <c r="B18" s="37"/>
      <c r="C18" s="38"/>
      <c r="D18" s="37"/>
      <c r="E18" s="15" t="s">
        <v>42</v>
      </c>
      <c r="F18" s="15" t="s">
        <v>43</v>
      </c>
      <c r="G18" s="15" t="s">
        <v>41</v>
      </c>
      <c r="H18" s="9"/>
      <c r="I18" s="10"/>
      <c r="J18" s="10"/>
      <c r="K18" s="10"/>
      <c r="L18" s="10"/>
      <c r="M18" s="9"/>
    </row>
    <row r="19" spans="1:16" ht="30" customHeight="1" x14ac:dyDescent="0.25">
      <c r="A19" s="28" t="s">
        <v>0</v>
      </c>
      <c r="B19" s="28" t="s">
        <v>1</v>
      </c>
      <c r="C19" s="28" t="s">
        <v>2</v>
      </c>
      <c r="D19" s="28"/>
      <c r="E19" s="9" t="s">
        <v>5</v>
      </c>
      <c r="F19" s="9" t="s">
        <v>7</v>
      </c>
      <c r="G19" s="9" t="s">
        <v>8</v>
      </c>
      <c r="H19" s="39" t="s">
        <v>15</v>
      </c>
      <c r="I19" s="28" t="s">
        <v>11</v>
      </c>
      <c r="J19" s="28" t="s">
        <v>12</v>
      </c>
      <c r="K19" s="28" t="s">
        <v>13</v>
      </c>
      <c r="L19" s="28" t="s">
        <v>9</v>
      </c>
      <c r="M19" s="35" t="s">
        <v>10</v>
      </c>
    </row>
    <row r="20" spans="1:16" ht="30" x14ac:dyDescent="0.25">
      <c r="A20" s="29"/>
      <c r="B20" s="29"/>
      <c r="C20" s="11" t="s">
        <v>3</v>
      </c>
      <c r="D20" s="11" t="s">
        <v>4</v>
      </c>
      <c r="E20" s="9" t="s">
        <v>6</v>
      </c>
      <c r="F20" s="9" t="s">
        <v>6</v>
      </c>
      <c r="G20" s="9" t="s">
        <v>6</v>
      </c>
      <c r="H20" s="40"/>
      <c r="I20" s="28"/>
      <c r="J20" s="28"/>
      <c r="K20" s="28"/>
      <c r="L20" s="28"/>
      <c r="M20" s="35"/>
    </row>
    <row r="21" spans="1:16" ht="51" x14ac:dyDescent="0.25">
      <c r="A21" s="13">
        <v>1</v>
      </c>
      <c r="B21" s="24" t="s">
        <v>35</v>
      </c>
      <c r="C21" s="22" t="s">
        <v>30</v>
      </c>
      <c r="D21" s="23">
        <v>150</v>
      </c>
      <c r="E21" s="18">
        <v>9715</v>
      </c>
      <c r="F21" s="17">
        <v>12005.63</v>
      </c>
      <c r="G21" s="17">
        <v>9380</v>
      </c>
      <c r="H21" s="17">
        <f t="shared" ref="H21:H27" si="0">AVERAGE(E21:G21)</f>
        <v>10366.876666666665</v>
      </c>
      <c r="I21" s="16">
        <f t="shared" ref="I21:I27" si="1" xml:space="preserve"> COUNT(E21:G21)</f>
        <v>3</v>
      </c>
      <c r="J21" s="16">
        <f t="shared" ref="J21:J27" si="2">STDEV(E21:G21)</f>
        <v>1429.0523488078975</v>
      </c>
      <c r="K21" s="16">
        <f t="shared" ref="K21:K27" si="3">J21/H21*100</f>
        <v>13.784791647062111</v>
      </c>
      <c r="L21" s="16" t="str">
        <f t="shared" ref="L21:L27" si="4">IF(K21&lt;33,"ОДНОРОДНЫЕ","НЕОДНОРОДНЫЕ")</f>
        <v>ОДНОРОДНЫЕ</v>
      </c>
      <c r="M21" s="17">
        <f t="shared" ref="M21:M27" si="5">D21*H21</f>
        <v>1555031.4999999998</v>
      </c>
      <c r="P21" s="41"/>
    </row>
    <row r="22" spans="1:16" ht="51" x14ac:dyDescent="0.25">
      <c r="A22" s="13">
        <v>2</v>
      </c>
      <c r="B22" s="24" t="s">
        <v>34</v>
      </c>
      <c r="C22" s="22" t="s">
        <v>31</v>
      </c>
      <c r="D22" s="23">
        <v>20</v>
      </c>
      <c r="E22" s="18">
        <v>3400.25</v>
      </c>
      <c r="F22" s="17">
        <v>3714.24</v>
      </c>
      <c r="G22" s="17">
        <v>3283</v>
      </c>
      <c r="H22" s="17">
        <f t="shared" si="0"/>
        <v>3465.83</v>
      </c>
      <c r="I22" s="16">
        <f t="shared" si="1"/>
        <v>3</v>
      </c>
      <c r="J22" s="16">
        <f t="shared" si="2"/>
        <v>222.9742960522579</v>
      </c>
      <c r="K22" s="16">
        <f t="shared" si="3"/>
        <v>6.4335035489985923</v>
      </c>
      <c r="L22" s="16" t="str">
        <f t="shared" si="4"/>
        <v>ОДНОРОДНЫЕ</v>
      </c>
      <c r="M22" s="17">
        <f t="shared" si="5"/>
        <v>69316.600000000006</v>
      </c>
      <c r="P22" s="41"/>
    </row>
    <row r="23" spans="1:16" ht="51" x14ac:dyDescent="0.25">
      <c r="A23" s="13">
        <v>3</v>
      </c>
      <c r="B23" s="24" t="s">
        <v>36</v>
      </c>
      <c r="C23" s="22" t="s">
        <v>30</v>
      </c>
      <c r="D23" s="23">
        <v>5</v>
      </c>
      <c r="E23" s="18">
        <v>4299.25</v>
      </c>
      <c r="F23" s="17">
        <v>5233.71</v>
      </c>
      <c r="G23" s="17">
        <v>4151</v>
      </c>
      <c r="H23" s="17">
        <f t="shared" si="0"/>
        <v>4561.32</v>
      </c>
      <c r="I23" s="16">
        <f t="shared" si="1"/>
        <v>3</v>
      </c>
      <c r="J23" s="16">
        <f t="shared" si="2"/>
        <v>587.00574929041886</v>
      </c>
      <c r="K23" s="16">
        <f t="shared" si="3"/>
        <v>12.869207801478932</v>
      </c>
      <c r="L23" s="16" t="str">
        <f t="shared" si="4"/>
        <v>ОДНОРОДНЫЕ</v>
      </c>
      <c r="M23" s="17">
        <f t="shared" si="5"/>
        <v>22806.6</v>
      </c>
      <c r="P23" s="41"/>
    </row>
    <row r="24" spans="1:16" ht="51" x14ac:dyDescent="0.25">
      <c r="A24" s="13">
        <v>4</v>
      </c>
      <c r="B24" s="24" t="s">
        <v>37</v>
      </c>
      <c r="C24" s="22" t="s">
        <v>30</v>
      </c>
      <c r="D24" s="23">
        <v>30</v>
      </c>
      <c r="E24" s="18">
        <v>8700</v>
      </c>
      <c r="F24" s="17">
        <v>10467.41</v>
      </c>
      <c r="G24" s="17">
        <v>8400</v>
      </c>
      <c r="H24" s="17">
        <f t="shared" si="0"/>
        <v>9189.1366666666672</v>
      </c>
      <c r="I24" s="16">
        <f t="shared" si="1"/>
        <v>3</v>
      </c>
      <c r="J24" s="16">
        <f t="shared" si="2"/>
        <v>1117.1334011805991</v>
      </c>
      <c r="K24" s="16">
        <f t="shared" si="3"/>
        <v>12.15710944024773</v>
      </c>
      <c r="L24" s="16" t="str">
        <f t="shared" si="4"/>
        <v>ОДНОРОДНЫЕ</v>
      </c>
      <c r="M24" s="17">
        <f t="shared" si="5"/>
        <v>275674.10000000003</v>
      </c>
      <c r="P24" s="41"/>
    </row>
    <row r="25" spans="1:16" ht="51" x14ac:dyDescent="0.25">
      <c r="A25" s="13">
        <v>5</v>
      </c>
      <c r="B25" s="24" t="s">
        <v>38</v>
      </c>
      <c r="C25" s="22" t="s">
        <v>30</v>
      </c>
      <c r="D25" s="23">
        <v>30</v>
      </c>
      <c r="E25" s="18">
        <v>8601.4</v>
      </c>
      <c r="F25" s="17">
        <v>10467.41</v>
      </c>
      <c r="G25" s="17">
        <v>8304.7999999999993</v>
      </c>
      <c r="H25" s="17">
        <f t="shared" si="0"/>
        <v>9124.536666666665</v>
      </c>
      <c r="I25" s="16">
        <f t="shared" si="1"/>
        <v>3</v>
      </c>
      <c r="J25" s="16">
        <f t="shared" si="2"/>
        <v>1172.3798369271549</v>
      </c>
      <c r="K25" s="16">
        <f t="shared" si="3"/>
        <v>12.848650619269675</v>
      </c>
      <c r="L25" s="16" t="str">
        <f t="shared" si="4"/>
        <v>ОДНОРОДНЫЕ</v>
      </c>
      <c r="M25" s="17">
        <f t="shared" si="5"/>
        <v>273736.09999999998</v>
      </c>
      <c r="P25" s="41"/>
    </row>
    <row r="26" spans="1:16" ht="51" x14ac:dyDescent="0.25">
      <c r="A26" s="13">
        <v>6</v>
      </c>
      <c r="B26" s="24" t="s">
        <v>39</v>
      </c>
      <c r="C26" s="22" t="s">
        <v>30</v>
      </c>
      <c r="D26" s="23">
        <v>15</v>
      </c>
      <c r="E26" s="18">
        <v>5159.1000000000004</v>
      </c>
      <c r="F26" s="17">
        <v>6246.68</v>
      </c>
      <c r="G26" s="17">
        <v>4981.2</v>
      </c>
      <c r="H26" s="17">
        <f t="shared" si="0"/>
        <v>5462.3266666666668</v>
      </c>
      <c r="I26" s="16">
        <f t="shared" si="1"/>
        <v>3</v>
      </c>
      <c r="J26" s="16">
        <f t="shared" si="2"/>
        <v>685.06913237522326</v>
      </c>
      <c r="K26" s="16">
        <f t="shared" si="3"/>
        <v>12.54170931511279</v>
      </c>
      <c r="L26" s="16" t="str">
        <f t="shared" si="4"/>
        <v>ОДНОРОДНЫЕ</v>
      </c>
      <c r="M26" s="17">
        <f t="shared" si="5"/>
        <v>81934.900000000009</v>
      </c>
      <c r="P26" s="41"/>
    </row>
    <row r="27" spans="1:16" ht="38.25" x14ac:dyDescent="0.25">
      <c r="A27" s="13">
        <v>7</v>
      </c>
      <c r="B27" s="24" t="s">
        <v>40</v>
      </c>
      <c r="C27" s="22" t="s">
        <v>32</v>
      </c>
      <c r="D27" s="23">
        <v>10</v>
      </c>
      <c r="E27" s="18">
        <v>6670</v>
      </c>
      <c r="F27" s="15">
        <v>3532.44</v>
      </c>
      <c r="G27" s="17">
        <v>6440</v>
      </c>
      <c r="H27" s="17">
        <f t="shared" si="0"/>
        <v>5547.4800000000005</v>
      </c>
      <c r="I27" s="16">
        <f t="shared" si="1"/>
        <v>3</v>
      </c>
      <c r="J27" s="16">
        <f t="shared" si="2"/>
        <v>1748.8609582239469</v>
      </c>
      <c r="K27" s="16">
        <f t="shared" si="3"/>
        <v>31.525322456754179</v>
      </c>
      <c r="L27" s="16" t="str">
        <f t="shared" si="4"/>
        <v>ОДНОРОДНЫЕ</v>
      </c>
      <c r="M27" s="17">
        <f t="shared" si="5"/>
        <v>55474.8</v>
      </c>
      <c r="P27" s="41"/>
    </row>
    <row r="28" spans="1:16" x14ac:dyDescent="0.25">
      <c r="A28" s="11"/>
      <c r="B28" s="19"/>
      <c r="C28" s="20"/>
      <c r="D28" s="21"/>
      <c r="E28" s="14">
        <f>SUMPRODUCT(D21:D27,E21:E27)</f>
        <v>2209879.75</v>
      </c>
      <c r="F28" s="17">
        <f>SUMPRODUCT(D21:D27,F21:F27)</f>
        <v>2658367.0499999998</v>
      </c>
      <c r="G28" s="17">
        <f>SUMPRODUCT(D21:D27,G21:G27)</f>
        <v>2133677</v>
      </c>
      <c r="H28" s="9"/>
      <c r="I28" s="10"/>
      <c r="J28" s="10"/>
      <c r="K28" s="10"/>
      <c r="L28" s="10"/>
      <c r="M28" s="12">
        <f>SUM(M21:M27)</f>
        <v>2333974.5999999996</v>
      </c>
    </row>
    <row r="29" spans="1:16" x14ac:dyDescent="0.25">
      <c r="A29" s="7"/>
      <c r="B29" s="7"/>
      <c r="C29" s="7"/>
      <c r="D29" s="7"/>
      <c r="E29" s="3"/>
      <c r="F29" s="3"/>
      <c r="G29" s="3"/>
      <c r="H29" s="3"/>
      <c r="I29" s="7"/>
      <c r="J29" s="7"/>
      <c r="K29" s="7"/>
      <c r="L29" s="7"/>
      <c r="M29" s="3"/>
    </row>
    <row r="30" spans="1:16" s="7" customFormat="1" ht="33.6" customHeight="1" x14ac:dyDescent="0.25">
      <c r="A30" s="34" t="s">
        <v>23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6" s="7" customFormat="1" x14ac:dyDescent="0.25">
      <c r="A31" s="32" t="s">
        <v>22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6" s="7" customFormat="1" ht="1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5" s="26" customFormat="1" ht="26.25" customHeight="1" x14ac:dyDescent="0.25">
      <c r="A33" s="30" t="s">
        <v>33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5"/>
      <c r="O33" s="25"/>
    </row>
  </sheetData>
  <mergeCells count="18">
    <mergeCell ref="L19:L20"/>
    <mergeCell ref="A19:A20"/>
    <mergeCell ref="G4:M4"/>
    <mergeCell ref="B19:B20"/>
    <mergeCell ref="C19:D19"/>
    <mergeCell ref="A33:M33"/>
    <mergeCell ref="A32:M32"/>
    <mergeCell ref="J13:K13"/>
    <mergeCell ref="B15:L15"/>
    <mergeCell ref="A30:M30"/>
    <mergeCell ref="A31:M31"/>
    <mergeCell ref="M19:M20"/>
    <mergeCell ref="A18:B18"/>
    <mergeCell ref="C18:D18"/>
    <mergeCell ref="H19:H20"/>
    <mergeCell ref="I19:I20"/>
    <mergeCell ref="J19:J20"/>
    <mergeCell ref="K19:K20"/>
  </mergeCells>
  <conditionalFormatting sqref="L21:L28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:L28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2023-01-13T04:02:15Z</dcterms:modified>
</cp:coreProperties>
</file>