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1070" windowHeight="9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8" i="1" l="1"/>
  <c r="E38" i="1" l="1"/>
  <c r="K30" i="1" l="1"/>
  <c r="J30" i="1"/>
  <c r="O30" i="1" s="1"/>
  <c r="F38" i="1"/>
  <c r="J20" i="1"/>
  <c r="O20" i="1" s="1"/>
  <c r="K20" i="1"/>
  <c r="L20" i="1"/>
  <c r="J21" i="1"/>
  <c r="O21" i="1" s="1"/>
  <c r="K21" i="1"/>
  <c r="L21" i="1"/>
  <c r="M21" i="1" s="1"/>
  <c r="N21" i="1" s="1"/>
  <c r="J22" i="1"/>
  <c r="O22" i="1" s="1"/>
  <c r="K22" i="1"/>
  <c r="L22" i="1"/>
  <c r="M22" i="1" s="1"/>
  <c r="N22" i="1" s="1"/>
  <c r="J23" i="1"/>
  <c r="O23" i="1" s="1"/>
  <c r="K23" i="1"/>
  <c r="L23" i="1"/>
  <c r="J24" i="1"/>
  <c r="O24" i="1" s="1"/>
  <c r="K24" i="1"/>
  <c r="L24" i="1"/>
  <c r="J25" i="1"/>
  <c r="K25" i="1"/>
  <c r="L25" i="1"/>
  <c r="M25" i="1" s="1"/>
  <c r="N25" i="1" s="1"/>
  <c r="O25" i="1"/>
  <c r="J26" i="1"/>
  <c r="K26" i="1"/>
  <c r="L26" i="1"/>
  <c r="J27" i="1"/>
  <c r="O27" i="1" s="1"/>
  <c r="K27" i="1"/>
  <c r="L27" i="1"/>
  <c r="J28" i="1"/>
  <c r="K28" i="1"/>
  <c r="L28" i="1"/>
  <c r="J29" i="1"/>
  <c r="K29" i="1"/>
  <c r="L29" i="1"/>
  <c r="M29" i="1" s="1"/>
  <c r="N29" i="1" s="1"/>
  <c r="O29" i="1"/>
  <c r="L30" i="1"/>
  <c r="M30" i="1" s="1"/>
  <c r="N30" i="1" s="1"/>
  <c r="J31" i="1"/>
  <c r="O31" i="1" s="1"/>
  <c r="K31" i="1"/>
  <c r="L31" i="1"/>
  <c r="J32" i="1"/>
  <c r="O32" i="1" s="1"/>
  <c r="K32" i="1"/>
  <c r="L32" i="1"/>
  <c r="M32" i="1" s="1"/>
  <c r="N32" i="1" s="1"/>
  <c r="J33" i="1"/>
  <c r="O33" i="1" s="1"/>
  <c r="K33" i="1"/>
  <c r="L33" i="1"/>
  <c r="J34" i="1"/>
  <c r="O34" i="1" s="1"/>
  <c r="K34" i="1"/>
  <c r="L34" i="1"/>
  <c r="M34" i="1" s="1"/>
  <c r="N34" i="1" s="1"/>
  <c r="J35" i="1"/>
  <c r="O35" i="1" s="1"/>
  <c r="K35" i="1"/>
  <c r="L35" i="1"/>
  <c r="J36" i="1"/>
  <c r="K36" i="1"/>
  <c r="L36" i="1"/>
  <c r="M36" i="1" s="1"/>
  <c r="N36" i="1" s="1"/>
  <c r="O36" i="1"/>
  <c r="J37" i="1"/>
  <c r="O37" i="1" s="1"/>
  <c r="K37" i="1"/>
  <c r="L37" i="1"/>
  <c r="J38" i="1" l="1"/>
  <c r="M27" i="1"/>
  <c r="N27" i="1" s="1"/>
  <c r="M37" i="1"/>
  <c r="N37" i="1" s="1"/>
  <c r="M35" i="1"/>
  <c r="N35" i="1" s="1"/>
  <c r="M31" i="1"/>
  <c r="N31" i="1" s="1"/>
  <c r="M24" i="1"/>
  <c r="N24" i="1" s="1"/>
  <c r="M23" i="1"/>
  <c r="N23" i="1" s="1"/>
  <c r="M33" i="1"/>
  <c r="N33" i="1" s="1"/>
  <c r="M28" i="1"/>
  <c r="N28" i="1" s="1"/>
  <c r="M26" i="1"/>
  <c r="N26" i="1" s="1"/>
  <c r="M20" i="1"/>
  <c r="N20" i="1" s="1"/>
  <c r="O26" i="1"/>
  <c r="O38" i="1" s="1"/>
  <c r="O28" i="1"/>
  <c r="K38" i="1"/>
  <c r="L38" i="1"/>
  <c r="M38" i="1" l="1"/>
  <c r="C17" i="1" l="1"/>
</calcChain>
</file>

<file path=xl/sharedStrings.xml><?xml version="1.0" encoding="utf-8"?>
<sst xmlns="http://schemas.openxmlformats.org/spreadsheetml/2006/main" count="77" uniqueCount="56">
  <si>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</si>
  <si>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</si>
  <si>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</si>
  <si>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</si>
  <si>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</si>
  <si>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</si>
  <si>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</si>
  <si>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</si>
  <si>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</si>
  <si>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</si>
  <si>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</si>
  <si>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</si>
  <si>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</si>
  <si>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</si>
  <si>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</si>
  <si>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</si>
  <si>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</si>
  <si>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</si>
  <si>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</si>
  <si>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</si>
  <si>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</si>
  <si>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</si>
  <si>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</si>
  <si>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</si>
  <si>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</si>
  <si>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ИТОГО: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</si>
  <si>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</si>
  <si>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</si>
  <si>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</si>
  <si>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</si>
  <si>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</si>
  <si>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Шт.</t>
  </si>
  <si>
    <t>№ 016-23</t>
  </si>
  <si>
    <t>Шкаф средний закрытый для документов двухцветный</t>
  </si>
  <si>
    <t>Шкаф комбинированный со стеклом в раме двухцветный</t>
  </si>
  <si>
    <t>Шкаф-гардероб двухцветный</t>
  </si>
  <si>
    <t>Шкаф для документов с дверцами и ящиками двухцветный</t>
  </si>
  <si>
    <t>Шкаф узкий закрытый для документов</t>
  </si>
  <si>
    <t>Стол прямой приставной</t>
  </si>
  <si>
    <t>Шкаф закрытый низкий</t>
  </si>
  <si>
    <t>Шкаф -купе</t>
  </si>
  <si>
    <t>Стол журнальный</t>
  </si>
  <si>
    <t>Вх. № 6215-11/22 от 18.11.2022</t>
  </si>
  <si>
    <t>Вх. № 6216-11/22 от 18.11.2022</t>
  </si>
  <si>
    <t>Вх. № 6162-11/22 от 16.11.2022</t>
  </si>
  <si>
    <t>Шкаф комбинированный со стеклом</t>
  </si>
  <si>
    <t>Тумба сервисная двухдверная</t>
  </si>
  <si>
    <t xml:space="preserve">Шкаф-гардероб </t>
  </si>
  <si>
    <t xml:space="preserve">Приставка полукруглая на опоре </t>
  </si>
  <si>
    <t>Стол эргономичный с тумбой приставной</t>
  </si>
  <si>
    <t>Тумба сервисная мобильная</t>
  </si>
  <si>
    <t>Тумба мобильная  к столу</t>
  </si>
  <si>
    <t>Брифинг-приставка к столу</t>
  </si>
  <si>
    <t>Стол</t>
  </si>
  <si>
    <t>на поставку офисной мебели путем запроса котировок</t>
  </si>
  <si>
    <t>Исходя из имеющегося у Заказчика объёма финансового обеспечения для осуществления закупки НМЦД устанавливается в размере 1 734 187,12 руб. (один миллион семьсот тридцать четыре тысячи сто восемьдесят семь рублей двенадцать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</si>
</sst>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topLeftCell="A11" zoomScale="85" zoomScaleNormal="85" zoomScalePageLayoutView="70" workbookViewId="0">
      <selection activeCell="J47" sqref="J47"/>
    </sheetView>
  </sheetViews>
  <sheetFormatPr defaultRowHeight="15" x14ac:dyDescent="0.25"/>
  <cols>
    <col min="1" max="1" width="9.140625" style="2"/>
    <col min="2" max="2" width="53.140625" style="2" customWidth="1"/>
    <col min="3" max="3" width="9.140625" style="2"/>
    <col min="4" max="4" width="9.140625" style="9"/>
    <col min="5" max="5" width="14.85546875" style="3" customWidth="1"/>
    <col min="6" max="6" width="17.28515625" style="3" customWidth="1"/>
    <col min="7" max="7" width="14.7109375" style="3" customWidth="1"/>
    <col min="8" max="8" width="14.7109375" style="3" hidden="1" customWidth="1"/>
    <col min="9" max="9" width="14.42578125" style="3" hidden="1" customWidth="1"/>
    <col min="10" max="10" width="14.85546875" style="3" customWidth="1"/>
    <col min="11" max="11" width="9.42578125" style="2" customWidth="1"/>
    <col min="12" max="12" width="12.5703125" style="2" customWidth="1"/>
    <col min="13" max="13" width="10.28515625" style="2" customWidth="1"/>
    <col min="14" max="14" width="19.42578125" style="2" customWidth="1"/>
    <col min="15" max="15" width="16.42578125" style="3" customWidth="1"/>
    <col min="16" max="16" width="9.7109375" style="1" bestFit="1" customWidth="1"/>
    <col min="17" max="17" width="11.28515625" style="1" customWidth="1"/>
    <col min="18" max="18" width="13.7109375" style="1" customWidth="1"/>
    <col min="19" max="16384" width="9.140625" style="1"/>
  </cols>
  <sheetData>
    <row r="1" spans="1:15" x14ac:dyDescent="0.25">
      <c r="A1" s="12"/>
      <c r="B1" s="12"/>
      <c r="C1" s="12"/>
      <c r="D1" s="12"/>
      <c r="E1" s="4"/>
      <c r="F1" s="4"/>
      <c r="G1" s="4"/>
      <c r="H1" s="4"/>
      <c r="I1" s="4"/>
      <c r="J1" s="4"/>
      <c r="K1" s="12"/>
      <c r="L1" s="12"/>
      <c r="M1" s="12"/>
      <c r="N1" s="12"/>
      <c r="O1" s="13" t="s">
        <v>27</v>
      </c>
    </row>
    <row r="2" spans="1:15" ht="14.45" customHeight="1" x14ac:dyDescent="0.25">
      <c r="A2" s="12"/>
      <c r="B2" s="12"/>
      <c r="C2" s="12"/>
      <c r="D2" s="12"/>
      <c r="E2" s="4"/>
      <c r="F2" s="4"/>
      <c r="G2" s="4"/>
      <c r="H2" s="4"/>
      <c r="I2" s="4"/>
      <c r="J2" s="4"/>
      <c r="K2" s="12"/>
      <c r="L2" s="12"/>
      <c r="M2" s="12"/>
      <c r="N2" s="12"/>
      <c r="O2" s="13" t="s">
        <v>28</v>
      </c>
    </row>
    <row r="3" spans="1:15" ht="14.45" customHeight="1" x14ac:dyDescent="0.25">
      <c r="A3" s="12"/>
      <c r="B3" s="12"/>
      <c r="C3" s="12"/>
      <c r="D3" s="12"/>
      <c r="E3" s="4"/>
      <c r="F3" s="4"/>
      <c r="G3" s="4"/>
      <c r="H3" s="4"/>
      <c r="I3" s="4"/>
      <c r="J3" s="4"/>
      <c r="K3" s="12"/>
      <c r="L3" s="12"/>
      <c r="M3" s="12"/>
      <c r="N3" s="12"/>
      <c r="O3" s="13" t="s">
        <v>54</v>
      </c>
    </row>
    <row r="4" spans="1:15" ht="14.45" customHeight="1" x14ac:dyDescent="0.25">
      <c r="A4" s="12"/>
      <c r="B4" s="12"/>
      <c r="C4" s="12"/>
      <c r="D4" s="12"/>
      <c r="E4" s="4"/>
      <c r="F4" s="4"/>
      <c r="G4" s="4"/>
      <c r="H4" s="4"/>
      <c r="I4" s="4"/>
      <c r="J4" s="4"/>
      <c r="K4" s="12"/>
      <c r="L4" s="12"/>
      <c r="M4" s="12"/>
      <c r="N4" s="12"/>
      <c r="O4" s="13" t="s">
        <v>29</v>
      </c>
    </row>
    <row r="5" spans="1:15" ht="14.45" customHeight="1" x14ac:dyDescent="0.25">
      <c r="A5" s="12"/>
      <c r="B5" s="12"/>
      <c r="C5" s="12"/>
      <c r="D5" s="12"/>
      <c r="E5" s="4"/>
      <c r="F5" s="4"/>
      <c r="G5" s="4"/>
      <c r="H5" s="4"/>
      <c r="I5" s="4"/>
      <c r="J5" s="4"/>
      <c r="K5" s="12"/>
      <c r="L5" s="12"/>
      <c r="M5" s="12"/>
      <c r="N5" s="12"/>
      <c r="O5" s="13" t="s">
        <v>30</v>
      </c>
    </row>
    <row r="6" spans="1:15" ht="14.45" customHeight="1" x14ac:dyDescent="0.25">
      <c r="A6" s="12"/>
      <c r="B6" s="12"/>
      <c r="C6" s="12"/>
      <c r="D6" s="12"/>
      <c r="E6" s="4"/>
      <c r="F6" s="4"/>
      <c r="G6" s="4"/>
      <c r="H6" s="4"/>
      <c r="I6" s="4"/>
      <c r="J6" s="4"/>
      <c r="K6" s="12"/>
      <c r="L6" s="12"/>
      <c r="M6" s="12"/>
      <c r="N6" s="12"/>
      <c r="O6" s="13" t="s">
        <v>32</v>
      </c>
    </row>
    <row r="7" spans="1:15" s="11" customFormat="1" ht="14.45" customHeight="1" x14ac:dyDescent="0.25">
      <c r="A7" s="12"/>
      <c r="B7" s="12"/>
      <c r="C7" s="12"/>
      <c r="D7" s="12"/>
      <c r="E7" s="4"/>
      <c r="F7" s="4"/>
      <c r="G7" s="4"/>
      <c r="H7" s="4"/>
      <c r="I7" s="4"/>
      <c r="J7" s="4"/>
      <c r="K7" s="12"/>
      <c r="L7" s="12"/>
      <c r="M7" s="12"/>
      <c r="N7" s="12"/>
      <c r="O7" s="13"/>
    </row>
    <row r="8" spans="1:15" s="6" customFormat="1" x14ac:dyDescent="0.25">
      <c r="A8" s="12"/>
      <c r="B8" s="12"/>
      <c r="C8" s="12"/>
      <c r="D8" s="12"/>
      <c r="E8" s="4"/>
      <c r="F8" s="4"/>
      <c r="G8" s="4"/>
      <c r="H8" s="4"/>
      <c r="I8" s="4"/>
      <c r="J8" s="4"/>
      <c r="K8" s="12"/>
      <c r="L8" s="12"/>
      <c r="M8" s="12"/>
      <c r="N8" s="12"/>
      <c r="O8" s="7" t="s">
        <v>16</v>
      </c>
    </row>
    <row r="9" spans="1:15" s="6" customFormat="1" x14ac:dyDescent="0.25">
      <c r="A9" s="12"/>
      <c r="B9" s="12"/>
      <c r="C9" s="12"/>
      <c r="D9" s="12"/>
      <c r="E9" s="4"/>
      <c r="F9" s="4"/>
      <c r="G9" s="4"/>
      <c r="H9" s="4"/>
      <c r="I9" s="4"/>
      <c r="J9" s="4"/>
      <c r="K9" s="12"/>
      <c r="L9" s="12"/>
      <c r="M9" s="12"/>
      <c r="N9" s="12"/>
      <c r="O9" s="8" t="s">
        <v>21</v>
      </c>
    </row>
    <row r="10" spans="1:15" s="6" customFormat="1" x14ac:dyDescent="0.25">
      <c r="A10" s="12"/>
      <c r="B10" s="12"/>
      <c r="C10" s="12"/>
      <c r="D10" s="12"/>
      <c r="E10" s="4"/>
      <c r="F10" s="4"/>
      <c r="G10" s="4"/>
      <c r="H10" s="4"/>
      <c r="I10" s="4"/>
      <c r="J10" s="4"/>
      <c r="K10" s="12"/>
      <c r="L10" s="12"/>
      <c r="M10" s="12"/>
      <c r="N10" s="12"/>
      <c r="O10" s="8" t="s">
        <v>17</v>
      </c>
    </row>
    <row r="11" spans="1:15" s="6" customFormat="1" x14ac:dyDescent="0.25">
      <c r="A11" s="12"/>
      <c r="B11" s="12"/>
      <c r="C11" s="12"/>
      <c r="D11" s="12"/>
      <c r="E11" s="4"/>
      <c r="F11" s="4"/>
      <c r="G11" s="4"/>
      <c r="H11" s="4"/>
      <c r="I11" s="4"/>
      <c r="J11" s="4"/>
      <c r="K11" s="12"/>
      <c r="L11" s="12"/>
      <c r="M11" s="12"/>
      <c r="N11" s="12"/>
      <c r="O11" s="4"/>
    </row>
    <row r="12" spans="1:15" s="6" customFormat="1" ht="28.9" customHeight="1" x14ac:dyDescent="0.25">
      <c r="A12" s="12"/>
      <c r="B12" s="12"/>
      <c r="C12" s="12"/>
      <c r="D12" s="12"/>
      <c r="E12" s="4"/>
      <c r="F12" s="4"/>
      <c r="G12" s="4"/>
      <c r="H12" s="4"/>
      <c r="I12" s="4"/>
      <c r="J12" s="4"/>
      <c r="K12" s="12"/>
      <c r="L12" s="32" t="s">
        <v>20</v>
      </c>
      <c r="M12" s="32"/>
      <c r="N12" s="12"/>
      <c r="O12" s="4" t="s">
        <v>18</v>
      </c>
    </row>
    <row r="13" spans="1:15" x14ac:dyDescent="0.25">
      <c r="A13" s="12"/>
      <c r="B13" s="12"/>
      <c r="C13" s="12"/>
      <c r="D13" s="12"/>
      <c r="E13" s="4"/>
      <c r="F13" s="4"/>
      <c r="G13" s="4"/>
      <c r="H13" s="4"/>
      <c r="I13" s="4"/>
      <c r="J13" s="4"/>
      <c r="K13" s="12"/>
      <c r="L13" s="12"/>
      <c r="M13" s="12"/>
      <c r="N13" s="12"/>
      <c r="O13" s="4"/>
    </row>
    <row r="14" spans="1:15" x14ac:dyDescent="0.25">
      <c r="A14" s="12"/>
      <c r="B14" s="32" t="s">
        <v>19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4"/>
    </row>
    <row r="15" spans="1:15" hidden="1" x14ac:dyDescent="0.25">
      <c r="A15" s="12"/>
      <c r="B15" s="12"/>
      <c r="C15" s="12"/>
      <c r="D15" s="12"/>
      <c r="E15" s="4"/>
      <c r="F15" s="4"/>
      <c r="G15" s="4"/>
      <c r="H15" s="4"/>
      <c r="I15" s="4"/>
      <c r="J15" s="4"/>
      <c r="K15" s="12"/>
      <c r="L15" s="12"/>
      <c r="M15" s="12"/>
      <c r="N15" s="12"/>
      <c r="O15" s="4"/>
    </row>
    <row r="16" spans="1:15" x14ac:dyDescent="0.25">
      <c r="A16" s="12"/>
      <c r="B16" s="12"/>
      <c r="C16" s="12"/>
      <c r="D16" s="12"/>
      <c r="E16" s="4"/>
      <c r="F16" s="4"/>
      <c r="G16" s="4"/>
      <c r="H16" s="4"/>
      <c r="I16" s="4"/>
      <c r="J16" s="4"/>
      <c r="K16" s="12"/>
      <c r="L16" s="12"/>
      <c r="M16" s="12"/>
      <c r="N16" s="12"/>
      <c r="O16" s="4"/>
    </row>
    <row r="17" spans="1:15" s="5" customFormat="1" ht="51" customHeight="1" x14ac:dyDescent="0.25">
      <c r="A17" s="35" t="s">
        <v>14</v>
      </c>
      <c r="B17" s="36"/>
      <c r="C17" s="37">
        <f>SUMIF(O20:O37,"&gt;0")</f>
        <v>1798606.2033333331</v>
      </c>
      <c r="D17" s="36"/>
      <c r="E17" s="15" t="s">
        <v>42</v>
      </c>
      <c r="F17" s="15" t="s">
        <v>43</v>
      </c>
      <c r="G17" s="15" t="s">
        <v>44</v>
      </c>
      <c r="H17" s="15"/>
      <c r="I17" s="15"/>
      <c r="J17" s="16"/>
      <c r="K17" s="17"/>
      <c r="L17" s="17"/>
      <c r="M17" s="17"/>
      <c r="N17" s="17"/>
      <c r="O17" s="16"/>
    </row>
    <row r="18" spans="1:15" s="5" customFormat="1" ht="30" customHeight="1" x14ac:dyDescent="0.25">
      <c r="A18" s="29" t="s">
        <v>0</v>
      </c>
      <c r="B18" s="29" t="s">
        <v>1</v>
      </c>
      <c r="C18" s="29" t="s">
        <v>2</v>
      </c>
      <c r="D18" s="29"/>
      <c r="E18" s="18" t="s">
        <v>5</v>
      </c>
      <c r="F18" s="16" t="s">
        <v>7</v>
      </c>
      <c r="G18" s="16" t="s">
        <v>8</v>
      </c>
      <c r="H18" s="16" t="s">
        <v>22</v>
      </c>
      <c r="I18" s="16" t="s">
        <v>23</v>
      </c>
      <c r="J18" s="38" t="s">
        <v>15</v>
      </c>
      <c r="K18" s="29" t="s">
        <v>11</v>
      </c>
      <c r="L18" s="29" t="s">
        <v>12</v>
      </c>
      <c r="M18" s="29" t="s">
        <v>13</v>
      </c>
      <c r="N18" s="29" t="s">
        <v>9</v>
      </c>
      <c r="O18" s="34" t="s">
        <v>10</v>
      </c>
    </row>
    <row r="19" spans="1:15" s="5" customFormat="1" ht="30" x14ac:dyDescent="0.25">
      <c r="A19" s="29"/>
      <c r="B19" s="29"/>
      <c r="C19" s="25" t="s">
        <v>3</v>
      </c>
      <c r="D19" s="25" t="s">
        <v>4</v>
      </c>
      <c r="E19" s="18" t="s">
        <v>6</v>
      </c>
      <c r="F19" s="16" t="s">
        <v>6</v>
      </c>
      <c r="G19" s="16" t="s">
        <v>6</v>
      </c>
      <c r="H19" s="16" t="s">
        <v>6</v>
      </c>
      <c r="I19" s="16" t="s">
        <v>6</v>
      </c>
      <c r="J19" s="39"/>
      <c r="K19" s="29"/>
      <c r="L19" s="29"/>
      <c r="M19" s="29"/>
      <c r="N19" s="29"/>
      <c r="O19" s="34"/>
    </row>
    <row r="20" spans="1:15" s="5" customFormat="1" x14ac:dyDescent="0.25">
      <c r="A20" s="24">
        <v>1</v>
      </c>
      <c r="B20" s="26" t="s">
        <v>53</v>
      </c>
      <c r="C20" s="14" t="s">
        <v>31</v>
      </c>
      <c r="D20" s="14">
        <v>20</v>
      </c>
      <c r="E20" s="18">
        <v>12669.42</v>
      </c>
      <c r="F20" s="23">
        <v>12172.58</v>
      </c>
      <c r="G20" s="23">
        <v>11735.92</v>
      </c>
      <c r="H20" s="23"/>
      <c r="I20" s="23"/>
      <c r="J20" s="23">
        <f t="shared" ref="J20:J37" si="0">AVERAGE(E20:I20)</f>
        <v>12192.64</v>
      </c>
      <c r="K20" s="24">
        <f t="shared" ref="K20:K37" si="1">COUNT(E20:I20)</f>
        <v>3</v>
      </c>
      <c r="L20" s="24">
        <f t="shared" ref="L20:L37" si="2">STDEV(E20:I20)</f>
        <v>467.07319041023965</v>
      </c>
      <c r="M20" s="24">
        <f t="shared" ref="M20:M37" si="3">L20/J20*100</f>
        <v>3.8307798016692014</v>
      </c>
      <c r="N20" s="24" t="str">
        <f t="shared" ref="N20:N37" si="4">IF(M20&lt;33,"ОДНОРОДНЫЕ","НЕОДНОРОДНЫЕ")</f>
        <v>ОДНОРОДНЫЕ</v>
      </c>
      <c r="O20" s="23">
        <f t="shared" ref="O20:O37" si="5">D20*J20</f>
        <v>243852.79999999999</v>
      </c>
    </row>
    <row r="21" spans="1:15" s="5" customFormat="1" x14ac:dyDescent="0.25">
      <c r="A21" s="24">
        <v>2</v>
      </c>
      <c r="B21" s="26" t="s">
        <v>52</v>
      </c>
      <c r="C21" s="14" t="s">
        <v>31</v>
      </c>
      <c r="D21" s="14">
        <v>20</v>
      </c>
      <c r="E21" s="18">
        <v>6211.8</v>
      </c>
      <c r="F21" s="23">
        <v>5968.2</v>
      </c>
      <c r="G21" s="23">
        <v>5754.12</v>
      </c>
      <c r="H21" s="23"/>
      <c r="I21" s="23"/>
      <c r="J21" s="23">
        <f t="shared" si="0"/>
        <v>5978.04</v>
      </c>
      <c r="K21" s="24">
        <f t="shared" si="1"/>
        <v>3</v>
      </c>
      <c r="L21" s="24">
        <f t="shared" si="2"/>
        <v>228.99861309623705</v>
      </c>
      <c r="M21" s="24">
        <f t="shared" si="3"/>
        <v>3.830663781042567</v>
      </c>
      <c r="N21" s="24" t="str">
        <f t="shared" si="4"/>
        <v>ОДНОРОДНЫЕ</v>
      </c>
      <c r="O21" s="23">
        <f t="shared" si="5"/>
        <v>119560.8</v>
      </c>
    </row>
    <row r="22" spans="1:15" s="5" customFormat="1" x14ac:dyDescent="0.25">
      <c r="A22" s="24">
        <v>3</v>
      </c>
      <c r="B22" s="26" t="s">
        <v>51</v>
      </c>
      <c r="C22" s="14" t="s">
        <v>31</v>
      </c>
      <c r="D22" s="14">
        <v>20</v>
      </c>
      <c r="E22" s="18">
        <v>8421.1200000000008</v>
      </c>
      <c r="F22" s="23">
        <v>8090.88</v>
      </c>
      <c r="G22" s="23">
        <v>7800.6</v>
      </c>
      <c r="H22" s="23"/>
      <c r="I22" s="23"/>
      <c r="J22" s="23">
        <f t="shared" si="0"/>
        <v>8104.2</v>
      </c>
      <c r="K22" s="24">
        <f t="shared" si="1"/>
        <v>3</v>
      </c>
      <c r="L22" s="24">
        <f t="shared" si="2"/>
        <v>310.47436995668443</v>
      </c>
      <c r="M22" s="24">
        <f t="shared" si="3"/>
        <v>3.8310304528106967</v>
      </c>
      <c r="N22" s="24" t="str">
        <f t="shared" si="4"/>
        <v>ОДНОРОДНЫЕ</v>
      </c>
      <c r="O22" s="23">
        <f t="shared" si="5"/>
        <v>162084</v>
      </c>
    </row>
    <row r="23" spans="1:15" s="5" customFormat="1" x14ac:dyDescent="0.25">
      <c r="A23" s="24">
        <v>4</v>
      </c>
      <c r="B23" s="26" t="s">
        <v>50</v>
      </c>
      <c r="C23" s="14" t="s">
        <v>31</v>
      </c>
      <c r="D23" s="14">
        <v>20</v>
      </c>
      <c r="E23" s="18">
        <v>13571.1</v>
      </c>
      <c r="F23" s="23">
        <v>13038.9</v>
      </c>
      <c r="G23" s="23">
        <v>12571.14</v>
      </c>
      <c r="H23" s="23"/>
      <c r="I23" s="23"/>
      <c r="J23" s="23">
        <f t="shared" si="0"/>
        <v>13060.38</v>
      </c>
      <c r="K23" s="24">
        <f t="shared" si="1"/>
        <v>3</v>
      </c>
      <c r="L23" s="24">
        <f t="shared" si="2"/>
        <v>500.32593696509525</v>
      </c>
      <c r="M23" s="24">
        <f t="shared" si="3"/>
        <v>3.8308681444574755</v>
      </c>
      <c r="N23" s="24" t="str">
        <f t="shared" si="4"/>
        <v>ОДНОРОДНЫЕ</v>
      </c>
      <c r="O23" s="23">
        <f t="shared" si="5"/>
        <v>261207.59999999998</v>
      </c>
    </row>
    <row r="24" spans="1:15" s="5" customFormat="1" x14ac:dyDescent="0.25">
      <c r="A24" s="24">
        <v>5</v>
      </c>
      <c r="B24" s="26" t="s">
        <v>33</v>
      </c>
      <c r="C24" s="14" t="s">
        <v>31</v>
      </c>
      <c r="D24" s="14">
        <v>2</v>
      </c>
      <c r="E24" s="18">
        <v>13912.8</v>
      </c>
      <c r="F24" s="23">
        <v>13367.2</v>
      </c>
      <c r="G24" s="23">
        <v>12887.66</v>
      </c>
      <c r="H24" s="23"/>
      <c r="I24" s="23"/>
      <c r="J24" s="23">
        <f t="shared" si="0"/>
        <v>13389.220000000001</v>
      </c>
      <c r="K24" s="24">
        <f t="shared" si="1"/>
        <v>3</v>
      </c>
      <c r="L24" s="24">
        <f t="shared" si="2"/>
        <v>512.92461941302804</v>
      </c>
      <c r="M24" s="24">
        <f t="shared" si="3"/>
        <v>3.8308775224623095</v>
      </c>
      <c r="N24" s="24" t="str">
        <f t="shared" si="4"/>
        <v>ОДНОРОДНЫЕ</v>
      </c>
      <c r="O24" s="23">
        <f t="shared" si="5"/>
        <v>26778.440000000002</v>
      </c>
    </row>
    <row r="25" spans="1:15" s="5" customFormat="1" ht="30" x14ac:dyDescent="0.25">
      <c r="A25" s="24">
        <v>6</v>
      </c>
      <c r="B25" s="26" t="s">
        <v>34</v>
      </c>
      <c r="C25" s="14" t="s">
        <v>31</v>
      </c>
      <c r="D25" s="14">
        <v>15</v>
      </c>
      <c r="E25" s="18">
        <v>26263.98</v>
      </c>
      <c r="F25" s="23">
        <v>25234.02</v>
      </c>
      <c r="G25" s="23">
        <v>24328.74</v>
      </c>
      <c r="H25" s="23"/>
      <c r="I25" s="23"/>
      <c r="J25" s="23">
        <f t="shared" si="0"/>
        <v>25275.58</v>
      </c>
      <c r="K25" s="24">
        <f t="shared" si="1"/>
        <v>3</v>
      </c>
      <c r="L25" s="24">
        <f t="shared" si="2"/>
        <v>968.28915598595756</v>
      </c>
      <c r="M25" s="24">
        <f t="shared" si="3"/>
        <v>3.8309275434469061</v>
      </c>
      <c r="N25" s="24" t="str">
        <f t="shared" si="4"/>
        <v>ОДНОРОДНЫЕ</v>
      </c>
      <c r="O25" s="23">
        <f t="shared" si="5"/>
        <v>379133.7</v>
      </c>
    </row>
    <row r="26" spans="1:15" s="5" customFormat="1" x14ac:dyDescent="0.25">
      <c r="A26" s="24">
        <v>7</v>
      </c>
      <c r="B26" s="26" t="s">
        <v>35</v>
      </c>
      <c r="C26" s="14" t="s">
        <v>31</v>
      </c>
      <c r="D26" s="14">
        <v>20</v>
      </c>
      <c r="E26" s="18">
        <v>20251.080000000002</v>
      </c>
      <c r="F26" s="23">
        <v>19456.919999999998</v>
      </c>
      <c r="G26" s="23">
        <v>18758.939999999999</v>
      </c>
      <c r="H26" s="23"/>
      <c r="I26" s="23"/>
      <c r="J26" s="23">
        <f t="shared" si="0"/>
        <v>19488.98</v>
      </c>
      <c r="K26" s="24">
        <f t="shared" si="1"/>
        <v>3</v>
      </c>
      <c r="L26" s="24">
        <f t="shared" si="2"/>
        <v>746.58645018510902</v>
      </c>
      <c r="M26" s="24">
        <f t="shared" si="3"/>
        <v>3.8308133631678469</v>
      </c>
      <c r="N26" s="24" t="str">
        <f t="shared" si="4"/>
        <v>ОДНОРОДНЫЕ</v>
      </c>
      <c r="O26" s="23">
        <f t="shared" si="5"/>
        <v>389779.6</v>
      </c>
    </row>
    <row r="27" spans="1:15" s="5" customFormat="1" ht="30" x14ac:dyDescent="0.25">
      <c r="A27" s="24">
        <v>8</v>
      </c>
      <c r="B27" s="26" t="s">
        <v>36</v>
      </c>
      <c r="C27" s="14" t="s">
        <v>31</v>
      </c>
      <c r="D27" s="14">
        <v>1</v>
      </c>
      <c r="E27" s="18">
        <v>44036.25</v>
      </c>
      <c r="F27" s="23">
        <v>38751.9</v>
      </c>
      <c r="G27" s="23">
        <v>41564.6</v>
      </c>
      <c r="H27" s="23"/>
      <c r="I27" s="23"/>
      <c r="J27" s="23">
        <f t="shared" si="0"/>
        <v>41450.916666666664</v>
      </c>
      <c r="K27" s="24">
        <f t="shared" si="1"/>
        <v>3</v>
      </c>
      <c r="L27" s="24">
        <f t="shared" si="2"/>
        <v>2644.008633842433</v>
      </c>
      <c r="M27" s="24">
        <f t="shared" si="3"/>
        <v>6.378649367647518</v>
      </c>
      <c r="N27" s="24" t="str">
        <f t="shared" si="4"/>
        <v>ОДНОРОДНЫЕ</v>
      </c>
      <c r="O27" s="23">
        <f t="shared" si="5"/>
        <v>41450.916666666664</v>
      </c>
    </row>
    <row r="28" spans="1:15" s="5" customFormat="1" x14ac:dyDescent="0.25">
      <c r="A28" s="24">
        <v>9</v>
      </c>
      <c r="B28" s="26" t="s">
        <v>37</v>
      </c>
      <c r="C28" s="14" t="s">
        <v>31</v>
      </c>
      <c r="D28" s="14">
        <v>1</v>
      </c>
      <c r="E28" s="18">
        <v>14439.6</v>
      </c>
      <c r="F28" s="23">
        <v>12300.4</v>
      </c>
      <c r="G28" s="23">
        <v>13557.4</v>
      </c>
      <c r="H28" s="23"/>
      <c r="I28" s="23"/>
      <c r="J28" s="23">
        <f t="shared" si="0"/>
        <v>13432.466666666667</v>
      </c>
      <c r="K28" s="24">
        <f t="shared" si="1"/>
        <v>3</v>
      </c>
      <c r="L28" s="24">
        <f t="shared" si="2"/>
        <v>1075.0583302004288</v>
      </c>
      <c r="M28" s="24">
        <f t="shared" si="3"/>
        <v>8.0034319598814978</v>
      </c>
      <c r="N28" s="24" t="str">
        <f t="shared" si="4"/>
        <v>ОДНОРОДНЫЕ</v>
      </c>
      <c r="O28" s="23">
        <f t="shared" si="5"/>
        <v>13432.466666666667</v>
      </c>
    </row>
    <row r="29" spans="1:15" s="5" customFormat="1" x14ac:dyDescent="0.25">
      <c r="A29" s="24">
        <v>10</v>
      </c>
      <c r="B29" s="26" t="s">
        <v>38</v>
      </c>
      <c r="C29" s="14" t="s">
        <v>31</v>
      </c>
      <c r="D29" s="14">
        <v>1</v>
      </c>
      <c r="E29" s="18">
        <v>8672.6</v>
      </c>
      <c r="F29" s="23">
        <v>8251.6</v>
      </c>
      <c r="G29" s="23">
        <v>7955.6</v>
      </c>
      <c r="H29" s="23"/>
      <c r="I29" s="23"/>
      <c r="J29" s="23">
        <f t="shared" si="0"/>
        <v>8293.2666666666682</v>
      </c>
      <c r="K29" s="24">
        <f t="shared" si="1"/>
        <v>3</v>
      </c>
      <c r="L29" s="24">
        <f t="shared" si="2"/>
        <v>360.31143935952593</v>
      </c>
      <c r="M29" s="24">
        <f t="shared" si="3"/>
        <v>4.3446262352534086</v>
      </c>
      <c r="N29" s="24" t="str">
        <f t="shared" si="4"/>
        <v>ОДНОРОДНЫЕ</v>
      </c>
      <c r="O29" s="23">
        <f t="shared" si="5"/>
        <v>8293.2666666666682</v>
      </c>
    </row>
    <row r="30" spans="1:15" s="5" customFormat="1" x14ac:dyDescent="0.25">
      <c r="A30" s="24">
        <v>11</v>
      </c>
      <c r="B30" s="26" t="s">
        <v>39</v>
      </c>
      <c r="C30" s="14" t="s">
        <v>31</v>
      </c>
      <c r="D30" s="14">
        <v>1</v>
      </c>
      <c r="E30" s="18">
        <v>8245.15</v>
      </c>
      <c r="F30" s="23">
        <v>7844.9</v>
      </c>
      <c r="G30" s="23">
        <v>7563.46</v>
      </c>
      <c r="H30" s="23"/>
      <c r="I30" s="23"/>
      <c r="J30" s="23">
        <f>AVERAGE(E30:I30)</f>
        <v>7884.5033333333331</v>
      </c>
      <c r="K30" s="24">
        <f>COUNT(E30:I30)</f>
        <v>3</v>
      </c>
      <c r="L30" s="24">
        <f t="shared" si="2"/>
        <v>342.56624473717955</v>
      </c>
      <c r="M30" s="24">
        <f>L30/J30*100</f>
        <v>4.3448043618538588</v>
      </c>
      <c r="N30" s="24" t="str">
        <f>IF(M30&lt;33,"ОДНОРОДНЫЕ","НЕОДНОРОДНЫЕ")</f>
        <v>ОДНОРОДНЫЕ</v>
      </c>
      <c r="O30" s="23">
        <f t="shared" si="5"/>
        <v>7884.5033333333331</v>
      </c>
    </row>
    <row r="31" spans="1:15" s="5" customFormat="1" x14ac:dyDescent="0.25">
      <c r="A31" s="24">
        <v>12</v>
      </c>
      <c r="B31" s="26" t="s">
        <v>40</v>
      </c>
      <c r="C31" s="14" t="s">
        <v>31</v>
      </c>
      <c r="D31" s="14">
        <v>1</v>
      </c>
      <c r="E31" s="18">
        <v>24271.95</v>
      </c>
      <c r="F31" s="23">
        <v>23093.7</v>
      </c>
      <c r="G31" s="23">
        <v>22265.22</v>
      </c>
      <c r="H31" s="23"/>
      <c r="I31" s="23"/>
      <c r="J31" s="23">
        <f t="shared" si="0"/>
        <v>23210.289999999997</v>
      </c>
      <c r="K31" s="24">
        <f t="shared" si="1"/>
        <v>3</v>
      </c>
      <c r="L31" s="24">
        <f t="shared" si="2"/>
        <v>1008.4325680480573</v>
      </c>
      <c r="M31" s="24">
        <f t="shared" si="3"/>
        <v>4.3447650505360231</v>
      </c>
      <c r="N31" s="24" t="str">
        <f t="shared" si="4"/>
        <v>ОДНОРОДНЫЕ</v>
      </c>
      <c r="O31" s="23">
        <f t="shared" si="5"/>
        <v>23210.289999999997</v>
      </c>
    </row>
    <row r="32" spans="1:15" s="5" customFormat="1" x14ac:dyDescent="0.25">
      <c r="A32" s="24">
        <v>13</v>
      </c>
      <c r="B32" s="26" t="s">
        <v>41</v>
      </c>
      <c r="C32" s="14" t="s">
        <v>31</v>
      </c>
      <c r="D32" s="14">
        <v>4</v>
      </c>
      <c r="E32" s="18">
        <v>6104.81</v>
      </c>
      <c r="F32" s="23">
        <v>5808.46</v>
      </c>
      <c r="G32" s="23">
        <v>5600.06</v>
      </c>
      <c r="H32" s="23"/>
      <c r="I32" s="23"/>
      <c r="J32" s="23">
        <f t="shared" si="0"/>
        <v>5837.7766666666676</v>
      </c>
      <c r="K32" s="24">
        <f t="shared" si="1"/>
        <v>3</v>
      </c>
      <c r="L32" s="24">
        <f t="shared" si="2"/>
        <v>253.64885340433406</v>
      </c>
      <c r="M32" s="24">
        <f t="shared" si="3"/>
        <v>4.3449564429665983</v>
      </c>
      <c r="N32" s="24" t="str">
        <f t="shared" si="4"/>
        <v>ОДНОРОДНЫЕ</v>
      </c>
      <c r="O32" s="23">
        <f t="shared" si="5"/>
        <v>23351.10666666667</v>
      </c>
    </row>
    <row r="33" spans="1:18" s="5" customFormat="1" x14ac:dyDescent="0.25">
      <c r="A33" s="24">
        <v>14</v>
      </c>
      <c r="B33" s="26" t="s">
        <v>49</v>
      </c>
      <c r="C33" s="24" t="s">
        <v>31</v>
      </c>
      <c r="D33" s="24">
        <v>1</v>
      </c>
      <c r="E33" s="18">
        <v>31425.3</v>
      </c>
      <c r="F33" s="23">
        <v>30726.959999999999</v>
      </c>
      <c r="G33" s="23">
        <v>29647.9</v>
      </c>
      <c r="H33" s="23"/>
      <c r="I33" s="23"/>
      <c r="J33" s="23">
        <f t="shared" si="0"/>
        <v>30600.053333333333</v>
      </c>
      <c r="K33" s="24">
        <f t="shared" si="1"/>
        <v>3</v>
      </c>
      <c r="L33" s="24">
        <f t="shared" si="2"/>
        <v>895.47008131669656</v>
      </c>
      <c r="M33" s="24">
        <f t="shared" si="3"/>
        <v>2.9263677143374149</v>
      </c>
      <c r="N33" s="24" t="str">
        <f t="shared" si="4"/>
        <v>ОДНОРОДНЫЕ</v>
      </c>
      <c r="O33" s="23">
        <f t="shared" si="5"/>
        <v>30600.053333333333</v>
      </c>
    </row>
    <row r="34" spans="1:18" s="5" customFormat="1" x14ac:dyDescent="0.25">
      <c r="A34" s="24">
        <v>15</v>
      </c>
      <c r="B34" s="26" t="s">
        <v>48</v>
      </c>
      <c r="C34" s="24" t="s">
        <v>31</v>
      </c>
      <c r="D34" s="24">
        <v>1</v>
      </c>
      <c r="E34" s="18">
        <v>3467.25</v>
      </c>
      <c r="F34" s="23">
        <v>3383.16</v>
      </c>
      <c r="G34" s="23">
        <v>3249.7</v>
      </c>
      <c r="H34" s="23"/>
      <c r="I34" s="23"/>
      <c r="J34" s="23">
        <f t="shared" si="0"/>
        <v>3366.7033333333334</v>
      </c>
      <c r="K34" s="24">
        <f t="shared" si="1"/>
        <v>3</v>
      </c>
      <c r="L34" s="24">
        <f t="shared" si="2"/>
        <v>109.7046810000984</v>
      </c>
      <c r="M34" s="24">
        <f t="shared" si="3"/>
        <v>3.2585193923659763</v>
      </c>
      <c r="N34" s="24" t="str">
        <f t="shared" si="4"/>
        <v>ОДНОРОДНЫЕ</v>
      </c>
      <c r="O34" s="23">
        <f t="shared" si="5"/>
        <v>3366.7033333333334</v>
      </c>
    </row>
    <row r="35" spans="1:18" s="5" customFormat="1" x14ac:dyDescent="0.25">
      <c r="A35" s="24">
        <v>16</v>
      </c>
      <c r="B35" s="26" t="s">
        <v>47</v>
      </c>
      <c r="C35" s="24" t="s">
        <v>31</v>
      </c>
      <c r="D35" s="24">
        <v>1</v>
      </c>
      <c r="E35" s="18">
        <v>23725.87</v>
      </c>
      <c r="F35" s="23">
        <v>23547.48</v>
      </c>
      <c r="G35" s="23">
        <v>22720.6</v>
      </c>
      <c r="H35" s="23"/>
      <c r="I35" s="23"/>
      <c r="J35" s="23">
        <f t="shared" si="0"/>
        <v>23331.316666666666</v>
      </c>
      <c r="K35" s="24">
        <f t="shared" si="1"/>
        <v>3</v>
      </c>
      <c r="L35" s="24">
        <f t="shared" si="2"/>
        <v>536.36450594100063</v>
      </c>
      <c r="M35" s="24">
        <f t="shared" si="3"/>
        <v>2.2989037164254942</v>
      </c>
      <c r="N35" s="24" t="str">
        <f t="shared" si="4"/>
        <v>ОДНОРОДНЫЕ</v>
      </c>
      <c r="O35" s="23">
        <f t="shared" si="5"/>
        <v>23331.316666666666</v>
      </c>
    </row>
    <row r="36" spans="1:18" s="5" customFormat="1" x14ac:dyDescent="0.25">
      <c r="A36" s="24">
        <v>17</v>
      </c>
      <c r="B36" s="26" t="s">
        <v>46</v>
      </c>
      <c r="C36" s="24" t="s">
        <v>31</v>
      </c>
      <c r="D36" s="24">
        <v>1</v>
      </c>
      <c r="E36" s="18">
        <v>11834.34</v>
      </c>
      <c r="F36" s="23">
        <v>11745.36</v>
      </c>
      <c r="G36" s="23">
        <v>11332.8</v>
      </c>
      <c r="H36" s="23"/>
      <c r="I36" s="23"/>
      <c r="J36" s="23">
        <f t="shared" si="0"/>
        <v>11637.5</v>
      </c>
      <c r="K36" s="24">
        <f t="shared" si="1"/>
        <v>3</v>
      </c>
      <c r="L36" s="24">
        <f t="shared" si="2"/>
        <v>267.60218160545759</v>
      </c>
      <c r="M36" s="24">
        <f t="shared" si="3"/>
        <v>2.2994816894131693</v>
      </c>
      <c r="N36" s="24" t="str">
        <f t="shared" si="4"/>
        <v>ОДНОРОДНЫЕ</v>
      </c>
      <c r="O36" s="23">
        <f t="shared" si="5"/>
        <v>11637.5</v>
      </c>
    </row>
    <row r="37" spans="1:18" s="5" customFormat="1" x14ac:dyDescent="0.25">
      <c r="A37" s="24">
        <v>18</v>
      </c>
      <c r="B37" s="26" t="s">
        <v>45</v>
      </c>
      <c r="C37" s="24" t="s">
        <v>31</v>
      </c>
      <c r="D37" s="24">
        <v>1</v>
      </c>
      <c r="E37" s="18">
        <v>30265.279999999999</v>
      </c>
      <c r="F37" s="23">
        <v>29879.360000000001</v>
      </c>
      <c r="G37" s="23">
        <v>28808.78</v>
      </c>
      <c r="H37" s="23"/>
      <c r="I37" s="23"/>
      <c r="J37" s="23">
        <f t="shared" si="0"/>
        <v>29651.14</v>
      </c>
      <c r="K37" s="24">
        <f t="shared" si="1"/>
        <v>3</v>
      </c>
      <c r="L37" s="24">
        <f t="shared" si="2"/>
        <v>754.59349241826919</v>
      </c>
      <c r="M37" s="24">
        <f t="shared" si="3"/>
        <v>2.5449054991419189</v>
      </c>
      <c r="N37" s="24" t="str">
        <f t="shared" si="4"/>
        <v>ОДНОРОДНЫЕ</v>
      </c>
      <c r="O37" s="23">
        <f t="shared" si="5"/>
        <v>29651.14</v>
      </c>
    </row>
    <row r="38" spans="1:18" s="5" customFormat="1" x14ac:dyDescent="0.25">
      <c r="A38" s="24"/>
      <c r="B38" s="21" t="s">
        <v>25</v>
      </c>
      <c r="C38" s="19"/>
      <c r="D38" s="20"/>
      <c r="E38" s="23">
        <f>SUMPRODUCT(D20:D37,E20:E37)</f>
        <v>1869078.5300000005</v>
      </c>
      <c r="F38" s="23">
        <f>SUMPRODUCT(D20:D37,F20:F37)</f>
        <v>1792552.9599999997</v>
      </c>
      <c r="G38" s="23">
        <f>SUMPRODUCT(D20:D37,G20:G37)</f>
        <v>1734187.12</v>
      </c>
      <c r="H38" s="23"/>
      <c r="I38" s="23"/>
      <c r="J38" s="23">
        <f>AVERAGE(E38:I38)</f>
        <v>1798606.2033333334</v>
      </c>
      <c r="K38" s="24">
        <f t="shared" ref="K38" si="6">COUNT(E38:I38)</f>
        <v>3</v>
      </c>
      <c r="L38" s="24">
        <f t="shared" ref="L38" si="7">STDEV(E38:I38)</f>
        <v>67649.127408167376</v>
      </c>
      <c r="M38" s="24">
        <f t="shared" ref="M38" si="8">L38/J38*100</f>
        <v>3.7611972694631062</v>
      </c>
      <c r="N38" s="24"/>
      <c r="O38" s="23">
        <f>SUM(O20:O37)</f>
        <v>1798606.2033333331</v>
      </c>
      <c r="P38" s="27"/>
      <c r="Q38" s="27"/>
      <c r="R38" s="27"/>
    </row>
    <row r="39" spans="1:18" s="5" customFormat="1" ht="15" customHeight="1" x14ac:dyDescent="0.25">
      <c r="A39" s="22"/>
      <c r="B39" s="22"/>
      <c r="C39" s="22"/>
      <c r="D39" s="22"/>
      <c r="E39" s="4"/>
      <c r="F39" s="4"/>
      <c r="G39" s="4"/>
      <c r="H39" s="4"/>
      <c r="I39" s="4"/>
      <c r="J39" s="4"/>
      <c r="K39" s="22"/>
      <c r="L39" s="22"/>
      <c r="M39" s="22"/>
      <c r="N39" s="22"/>
      <c r="O39" s="4"/>
    </row>
    <row r="40" spans="1:18" s="22" customFormat="1" x14ac:dyDescent="0.25">
      <c r="A40" s="33" t="s">
        <v>26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8" s="22" customFormat="1" ht="24" customHeight="1" x14ac:dyDescent="0.25">
      <c r="A41" s="33" t="s">
        <v>24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8" s="22" customFormat="1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R42" s="28"/>
    </row>
    <row r="43" spans="1:18" s="10" customFormat="1" ht="30" customHeight="1" x14ac:dyDescent="0.25">
      <c r="A43" s="30" t="s">
        <v>55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</sheetData>
  <mergeCells count="17">
    <mergeCell ref="N18:N19"/>
    <mergeCell ref="A18:A19"/>
    <mergeCell ref="B18:B19"/>
    <mergeCell ref="C18:D18"/>
    <mergeCell ref="A43:O43"/>
    <mergeCell ref="L12:M12"/>
    <mergeCell ref="B14:N14"/>
    <mergeCell ref="A40:O40"/>
    <mergeCell ref="A41:O41"/>
    <mergeCell ref="A42:O42"/>
    <mergeCell ref="O18:O19"/>
    <mergeCell ref="A17:B17"/>
    <mergeCell ref="C17:D17"/>
    <mergeCell ref="J18:J19"/>
    <mergeCell ref="K18:K19"/>
    <mergeCell ref="L18:L19"/>
    <mergeCell ref="M18:M19"/>
  </mergeCells>
  <conditionalFormatting sqref="N20:N38">
    <cfRule type="containsText" dxfId="5" priority="22" operator="containsText" text="НЕ">
      <formula>NOT(ISERROR(SEARCH("НЕ",N20)))</formula>
    </cfRule>
    <cfRule type="containsText" dxfId="4" priority="23" operator="containsText" text="ОДНОРОДНЫЕ">
      <formula>NOT(ISERROR(SEARCH("ОДНОРОДНЫЕ",N20)))</formula>
    </cfRule>
    <cfRule type="containsText" dxfId="3" priority="24" operator="containsText" text="НЕОДНОРОДНЫЕ">
      <formula>NOT(ISERROR(SEARCH("НЕОДНОРОДНЫЕ",N20)))</formula>
    </cfRule>
  </conditionalFormatting>
  <conditionalFormatting sqref="N20:N38">
    <cfRule type="containsText" dxfId="2" priority="19" operator="containsText" text="НЕОДНОРОДНЫЕ">
      <formula>NOT(ISERROR(SEARCH("НЕОДНОРОДНЫЕ",N20)))</formula>
    </cfRule>
    <cfRule type="containsText" dxfId="1" priority="20" operator="containsText" text="ОДНОРОДНЫЕ">
      <formula>NOT(ISERROR(SEARCH("ОДНОРОДНЫЕ",N20)))</formula>
    </cfRule>
    <cfRule type="containsText" dxfId="0" priority="21" operator="containsText" text="НЕОДНОРОДНЫЕ">
      <formula>NOT(ISERROR(SEARCH("НЕОДНОРОДНЫЕ",N20)))</formula>
    </cfRule>
  </conditionalFormatting>
  <pageMargins left="0.31496062992125984" right="0.19685039370078741" top="0.35433070866141736" bottom="0.35433070866141736" header="0.11811023622047245" footer="0.11811023622047245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2023-01-26T01:48:11Z</dcterms:modified>
</cp:coreProperties>
</file>