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E34" i="1"/>
  <c r="I21" i="1"/>
  <c r="N21" i="1" s="1"/>
  <c r="J21" i="1"/>
  <c r="K21" i="1"/>
  <c r="I22" i="1"/>
  <c r="N22" i="1" s="1"/>
  <c r="J22" i="1"/>
  <c r="K22" i="1"/>
  <c r="L22" i="1" s="1"/>
  <c r="M22" i="1" s="1"/>
  <c r="I23" i="1"/>
  <c r="N23" i="1" s="1"/>
  <c r="J23" i="1"/>
  <c r="K23" i="1"/>
  <c r="L23" i="1" s="1"/>
  <c r="M23" i="1" s="1"/>
  <c r="I24" i="1"/>
  <c r="N24" i="1" s="1"/>
  <c r="J24" i="1"/>
  <c r="K24" i="1"/>
  <c r="L24" i="1" s="1"/>
  <c r="M24" i="1" s="1"/>
  <c r="I25" i="1"/>
  <c r="N25" i="1" s="1"/>
  <c r="J25" i="1"/>
  <c r="K25" i="1"/>
  <c r="I26" i="1"/>
  <c r="N26" i="1" s="1"/>
  <c r="J26" i="1"/>
  <c r="K26" i="1"/>
  <c r="I27" i="1"/>
  <c r="N27" i="1" s="1"/>
  <c r="J27" i="1"/>
  <c r="K27" i="1"/>
  <c r="I28" i="1"/>
  <c r="N28" i="1" s="1"/>
  <c r="J28" i="1"/>
  <c r="K28" i="1"/>
  <c r="L28" i="1" s="1"/>
  <c r="M28" i="1" s="1"/>
  <c r="I29" i="1"/>
  <c r="N29" i="1" s="1"/>
  <c r="J29" i="1"/>
  <c r="K29" i="1"/>
  <c r="I30" i="1"/>
  <c r="J30" i="1"/>
  <c r="K30" i="1"/>
  <c r="I31" i="1"/>
  <c r="N31" i="1" s="1"/>
  <c r="J31" i="1"/>
  <c r="K31" i="1"/>
  <c r="I32" i="1"/>
  <c r="N32" i="1" s="1"/>
  <c r="J32" i="1"/>
  <c r="K32" i="1"/>
  <c r="L32" i="1" s="1"/>
  <c r="M32" i="1" s="1"/>
  <c r="L27" i="1" l="1"/>
  <c r="M27" i="1" s="1"/>
  <c r="L31" i="1"/>
  <c r="M31" i="1" s="1"/>
  <c r="L30" i="1"/>
  <c r="M30" i="1" s="1"/>
  <c r="L29" i="1"/>
  <c r="M29" i="1" s="1"/>
  <c r="L25" i="1"/>
  <c r="M25" i="1" s="1"/>
  <c r="N30" i="1"/>
  <c r="L26" i="1"/>
  <c r="M26" i="1" s="1"/>
  <c r="L21" i="1"/>
  <c r="M21" i="1" s="1"/>
  <c r="I33" i="1"/>
  <c r="J33" i="1"/>
  <c r="K33" i="1"/>
  <c r="L33" i="1" l="1"/>
  <c r="M33" i="1" s="1"/>
  <c r="N33" i="1"/>
  <c r="N34" i="1" s="1"/>
  <c r="H34" i="1"/>
</calcChain>
</file>

<file path=xl/sharedStrings.xml><?xml version="1.0" encoding="utf-8"?>
<sst xmlns="http://schemas.openxmlformats.org/spreadsheetml/2006/main" count="64" uniqueCount="49">
  <si>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</si>
  <si>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</si>
  <si>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</si>
  <si>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</si>
  <si>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</si>
  <si>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</si>
  <si>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</si>
  <si>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</si>
  <si>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</si>
  <si>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</si>
  <si>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</si>
  <si>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</si>
  <si>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</si>
  <si>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</si>
  <si>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</si>
  <si>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</si>
  <si>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</si>
  <si>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</si>
  <si>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</si>
  <si>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</si>
  <si>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</si>
  <si>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</si>
  <si>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</si>
  <si>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</si>
  <si>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</si>
  <si>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</si>
  <si>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</si>
  <si>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№ 009-23</t>
  </si>
  <si>
    <t>вх. № 6907-12/22 от 19.12.2022</t>
  </si>
  <si>
    <t>вх. № 6909-12/22 от 19.12.2022</t>
  </si>
  <si>
    <t>Источник № 1</t>
  </si>
  <si>
    <t>Источник № 2</t>
  </si>
  <si>
    <t>Источник № 3</t>
  </si>
  <si>
    <t>Календарь квартальный настенный на 2023 год</t>
  </si>
  <si>
    <t>Календарь настольный «домиком» или «шалашик» на 2023 год</t>
  </si>
  <si>
    <t>Табель календарь на 2023 год</t>
  </si>
  <si>
    <t xml:space="preserve">Календарь плакат на 2023 год  </t>
  </si>
  <si>
    <t xml:space="preserve">Ежедневник не датированный </t>
  </si>
  <si>
    <t xml:space="preserve">Планинг не датированный </t>
  </si>
  <si>
    <t>Подставка под настольный перекидной календарь с двумя дугами</t>
  </si>
  <si>
    <t>Планинг датированный</t>
  </si>
  <si>
    <t>Блокнот</t>
  </si>
  <si>
    <t>Календарь карманный на 2023 г</t>
  </si>
  <si>
    <t>Ежедневник датированный</t>
  </si>
  <si>
    <t>Календарь настольный, перекидной, датированный  на 2023 год</t>
  </si>
  <si>
    <t>вх. № 6910-12/22 от 19.12.2022</t>
  </si>
  <si>
    <t>Календарь-домик перекидной 3 в 1 на 2023 год</t>
  </si>
  <si>
    <t>Исходя из имеющегося у Заказчика объёма финансового обеспечения для осуществления закупки НМЦД устанавливается в размере 226424 руб. (двести двадцать шесть тысяч четыреста двадцать четыре рубля 00 копеек)</t>
  </si>
  <si>
    <t>на поставку канцелярских товаров (календари) путем запроса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</si>
</sst>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A10" zoomScale="85" zoomScaleNormal="85" zoomScalePageLayoutView="70" workbookViewId="0">
      <selection activeCell="G21" sqref="G21:G34"/>
    </sheetView>
  </sheetViews>
  <sheetFormatPr defaultRowHeight="15" x14ac:dyDescent="0.25"/>
  <cols>
    <col min="1" max="1" width="6.140625" style="1" bestFit="1" customWidth="1"/>
    <col min="2" max="2" width="43.28515625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6.855468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22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23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x14ac:dyDescent="0.25">
      <c r="A4" s="7"/>
      <c r="B4" s="7"/>
      <c r="C4" s="7"/>
      <c r="D4" s="7"/>
      <c r="E4" s="3"/>
      <c r="F4" s="3"/>
      <c r="G4" s="42" t="s">
        <v>48</v>
      </c>
      <c r="H4" s="42"/>
      <c r="I4" s="42"/>
      <c r="J4" s="42"/>
      <c r="K4" s="42"/>
      <c r="L4" s="42"/>
      <c r="M4" s="42"/>
      <c r="N4" s="42"/>
    </row>
    <row r="5" spans="1:14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24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25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27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13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18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14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32" t="s">
        <v>17</v>
      </c>
      <c r="L13" s="32"/>
      <c r="M13" s="7"/>
      <c r="N13" s="3" t="s">
        <v>15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4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4" ht="54.6" customHeight="1" x14ac:dyDescent="0.25">
      <c r="A18" s="35" t="s">
        <v>11</v>
      </c>
      <c r="B18" s="36"/>
      <c r="C18" s="37"/>
      <c r="D18" s="36"/>
      <c r="E18" s="23" t="s">
        <v>45</v>
      </c>
      <c r="F18" s="23" t="s">
        <v>28</v>
      </c>
      <c r="G18" s="23" t="s">
        <v>29</v>
      </c>
      <c r="H18" s="10"/>
      <c r="I18" s="11"/>
      <c r="J18" s="12"/>
      <c r="K18" s="12"/>
      <c r="L18" s="12"/>
      <c r="M18" s="12"/>
      <c r="N18" s="11"/>
    </row>
    <row r="19" spans="1:14" ht="30" customHeight="1" x14ac:dyDescent="0.25">
      <c r="A19" s="40" t="s">
        <v>0</v>
      </c>
      <c r="B19" s="40" t="s">
        <v>1</v>
      </c>
      <c r="C19" s="40" t="s">
        <v>2</v>
      </c>
      <c r="D19" s="40"/>
      <c r="E19" s="11" t="s">
        <v>30</v>
      </c>
      <c r="F19" s="11" t="s">
        <v>31</v>
      </c>
      <c r="G19" s="11" t="s">
        <v>32</v>
      </c>
      <c r="H19" s="11" t="s">
        <v>19</v>
      </c>
      <c r="I19" s="38" t="s">
        <v>12</v>
      </c>
      <c r="J19" s="40" t="s">
        <v>8</v>
      </c>
      <c r="K19" s="40" t="s">
        <v>9</v>
      </c>
      <c r="L19" s="40" t="s">
        <v>10</v>
      </c>
      <c r="M19" s="40" t="s">
        <v>6</v>
      </c>
      <c r="N19" s="34" t="s">
        <v>7</v>
      </c>
    </row>
    <row r="20" spans="1:14" ht="30" x14ac:dyDescent="0.25">
      <c r="A20" s="41"/>
      <c r="B20" s="41"/>
      <c r="C20" s="13" t="s">
        <v>3</v>
      </c>
      <c r="D20" s="13" t="s">
        <v>4</v>
      </c>
      <c r="E20" s="11" t="s">
        <v>5</v>
      </c>
      <c r="F20" s="11" t="s">
        <v>5</v>
      </c>
      <c r="G20" s="11" t="s">
        <v>5</v>
      </c>
      <c r="H20" s="11" t="s">
        <v>5</v>
      </c>
      <c r="I20" s="39"/>
      <c r="J20" s="40"/>
      <c r="K20" s="40"/>
      <c r="L20" s="40"/>
      <c r="M20" s="40"/>
      <c r="N20" s="34"/>
    </row>
    <row r="21" spans="1:14" ht="30" x14ac:dyDescent="0.25">
      <c r="A21" s="16">
        <v>1</v>
      </c>
      <c r="B21" s="27" t="s">
        <v>33</v>
      </c>
      <c r="C21" s="25" t="s">
        <v>26</v>
      </c>
      <c r="D21" s="25">
        <v>327</v>
      </c>
      <c r="E21" s="26">
        <v>179.03</v>
      </c>
      <c r="F21" s="26">
        <v>175.52</v>
      </c>
      <c r="G21" s="23">
        <v>168</v>
      </c>
      <c r="H21" s="26"/>
      <c r="I21" s="26">
        <f t="shared" ref="I21:I32" si="0">AVERAGE(E21:H21)</f>
        <v>174.18333333333331</v>
      </c>
      <c r="J21" s="24">
        <f t="shared" ref="J21:J32" si="1" xml:space="preserve"> COUNT(E21:G21)</f>
        <v>3</v>
      </c>
      <c r="K21" s="24">
        <f t="shared" ref="K21:K32" si="2">STDEV(E21:H21)</f>
        <v>5.635178198897826</v>
      </c>
      <c r="L21" s="24">
        <f t="shared" ref="L21:L32" si="3">K21/I21*100</f>
        <v>3.2351994252594927</v>
      </c>
      <c r="M21" s="24" t="str">
        <f t="shared" ref="M21:M32" si="4">IF(L21&lt;33,"ОДНОРОДНЫЕ","НЕОДНОРОДНЫЕ")</f>
        <v>ОДНОРОДНЫЕ</v>
      </c>
      <c r="N21" s="26">
        <f t="shared" ref="N21:N32" si="5">D21*I21</f>
        <v>56957.94999999999</v>
      </c>
    </row>
    <row r="22" spans="1:14" ht="30" x14ac:dyDescent="0.25">
      <c r="A22" s="16">
        <v>2</v>
      </c>
      <c r="B22" s="27" t="s">
        <v>34</v>
      </c>
      <c r="C22" s="25" t="s">
        <v>26</v>
      </c>
      <c r="D22" s="25">
        <v>55</v>
      </c>
      <c r="E22" s="26">
        <v>76.650000000000006</v>
      </c>
      <c r="F22" s="26">
        <v>75.150000000000006</v>
      </c>
      <c r="G22" s="23">
        <v>41</v>
      </c>
      <c r="H22" s="26"/>
      <c r="I22" s="26">
        <f t="shared" si="0"/>
        <v>64.266666666666666</v>
      </c>
      <c r="J22" s="24">
        <f t="shared" si="1"/>
        <v>3</v>
      </c>
      <c r="K22" s="24">
        <f t="shared" si="2"/>
        <v>20.163477709297421</v>
      </c>
      <c r="L22" s="24">
        <f t="shared" si="3"/>
        <v>31.37470597919723</v>
      </c>
      <c r="M22" s="24" t="str">
        <f t="shared" si="4"/>
        <v>ОДНОРОДНЫЕ</v>
      </c>
      <c r="N22" s="26">
        <f t="shared" si="5"/>
        <v>3534.6666666666665</v>
      </c>
    </row>
    <row r="23" spans="1:14" ht="23.25" customHeight="1" x14ac:dyDescent="0.25">
      <c r="A23" s="16">
        <v>3</v>
      </c>
      <c r="B23" s="27" t="s">
        <v>46</v>
      </c>
      <c r="C23" s="25" t="s">
        <v>26</v>
      </c>
      <c r="D23" s="25">
        <v>89</v>
      </c>
      <c r="E23" s="26">
        <v>40.21</v>
      </c>
      <c r="F23" s="26">
        <v>39.42</v>
      </c>
      <c r="G23" s="23">
        <v>35</v>
      </c>
      <c r="H23" s="26"/>
      <c r="I23" s="26">
        <f t="shared" si="0"/>
        <v>38.21</v>
      </c>
      <c r="J23" s="24">
        <f t="shared" si="1"/>
        <v>3</v>
      </c>
      <c r="K23" s="24">
        <f t="shared" si="2"/>
        <v>2.8078639568184216</v>
      </c>
      <c r="L23" s="24">
        <f t="shared" si="3"/>
        <v>7.3485055137880702</v>
      </c>
      <c r="M23" s="24" t="str">
        <f t="shared" si="4"/>
        <v>ОДНОРОДНЫЕ</v>
      </c>
      <c r="N23" s="26">
        <f t="shared" si="5"/>
        <v>3400.69</v>
      </c>
    </row>
    <row r="24" spans="1:14" x14ac:dyDescent="0.25">
      <c r="A24" s="16">
        <v>4</v>
      </c>
      <c r="B24" s="27" t="s">
        <v>35</v>
      </c>
      <c r="C24" s="25" t="s">
        <v>26</v>
      </c>
      <c r="D24" s="25">
        <v>128</v>
      </c>
      <c r="E24" s="26">
        <v>12.96</v>
      </c>
      <c r="F24" s="26">
        <v>12.71</v>
      </c>
      <c r="G24" s="23">
        <v>15</v>
      </c>
      <c r="H24" s="26"/>
      <c r="I24" s="26">
        <f t="shared" si="0"/>
        <v>13.556666666666667</v>
      </c>
      <c r="J24" s="24">
        <f t="shared" si="1"/>
        <v>3</v>
      </c>
      <c r="K24" s="24">
        <f t="shared" si="2"/>
        <v>1.2561979674133101</v>
      </c>
      <c r="L24" s="24">
        <f t="shared" si="3"/>
        <v>9.2662746551264572</v>
      </c>
      <c r="M24" s="24" t="str">
        <f t="shared" si="4"/>
        <v>ОДНОРОДНЫЕ</v>
      </c>
      <c r="N24" s="26">
        <f t="shared" si="5"/>
        <v>1735.2533333333333</v>
      </c>
    </row>
    <row r="25" spans="1:14" x14ac:dyDescent="0.25">
      <c r="A25" s="16">
        <v>5</v>
      </c>
      <c r="B25" s="27" t="s">
        <v>36</v>
      </c>
      <c r="C25" s="25" t="s">
        <v>26</v>
      </c>
      <c r="D25" s="25">
        <v>128</v>
      </c>
      <c r="E25" s="26">
        <v>17.989999999999998</v>
      </c>
      <c r="F25" s="26">
        <v>17.64</v>
      </c>
      <c r="G25" s="23">
        <v>30</v>
      </c>
      <c r="H25" s="26"/>
      <c r="I25" s="26">
        <f t="shared" si="0"/>
        <v>21.876666666666665</v>
      </c>
      <c r="J25" s="24">
        <f t="shared" si="1"/>
        <v>3</v>
      </c>
      <c r="K25" s="24">
        <f t="shared" si="2"/>
        <v>7.0371893063447857</v>
      </c>
      <c r="L25" s="24">
        <f t="shared" si="3"/>
        <v>32.167557396060275</v>
      </c>
      <c r="M25" s="24" t="str">
        <f t="shared" si="4"/>
        <v>ОДНОРОДНЫЕ</v>
      </c>
      <c r="N25" s="26">
        <f t="shared" si="5"/>
        <v>2800.2133333333331</v>
      </c>
    </row>
    <row r="26" spans="1:14" x14ac:dyDescent="0.25">
      <c r="A26" s="16">
        <v>6</v>
      </c>
      <c r="B26" s="27" t="s">
        <v>42</v>
      </c>
      <c r="C26" s="25" t="s">
        <v>26</v>
      </c>
      <c r="D26" s="25">
        <v>20</v>
      </c>
      <c r="E26" s="26">
        <v>6.86</v>
      </c>
      <c r="F26" s="26">
        <v>6.73</v>
      </c>
      <c r="G26" s="23">
        <v>6</v>
      </c>
      <c r="H26" s="26"/>
      <c r="I26" s="26">
        <f t="shared" si="0"/>
        <v>6.53</v>
      </c>
      <c r="J26" s="24">
        <f t="shared" si="1"/>
        <v>3</v>
      </c>
      <c r="K26" s="24">
        <f t="shared" si="2"/>
        <v>0.46357307945997056</v>
      </c>
      <c r="L26" s="24">
        <f t="shared" si="3"/>
        <v>7.0991283225110351</v>
      </c>
      <c r="M26" s="24" t="str">
        <f t="shared" si="4"/>
        <v>ОДНОРОДНЫЕ</v>
      </c>
      <c r="N26" s="26">
        <f t="shared" si="5"/>
        <v>130.6</v>
      </c>
    </row>
    <row r="27" spans="1:14" x14ac:dyDescent="0.25">
      <c r="A27" s="16">
        <v>7</v>
      </c>
      <c r="B27" s="27" t="s">
        <v>37</v>
      </c>
      <c r="C27" s="25" t="s">
        <v>26</v>
      </c>
      <c r="D27" s="25">
        <v>137</v>
      </c>
      <c r="E27" s="26">
        <v>523.26</v>
      </c>
      <c r="F27" s="26">
        <v>513</v>
      </c>
      <c r="G27" s="23">
        <v>510</v>
      </c>
      <c r="H27" s="26"/>
      <c r="I27" s="26">
        <f t="shared" si="0"/>
        <v>515.41999999999996</v>
      </c>
      <c r="J27" s="24">
        <f t="shared" si="1"/>
        <v>3</v>
      </c>
      <c r="K27" s="24">
        <f t="shared" si="2"/>
        <v>6.9533589005602128</v>
      </c>
      <c r="L27" s="24">
        <f t="shared" si="3"/>
        <v>1.3490665671802051</v>
      </c>
      <c r="M27" s="24" t="str">
        <f t="shared" si="4"/>
        <v>ОДНОРОДНЫЕ</v>
      </c>
      <c r="N27" s="26">
        <f t="shared" si="5"/>
        <v>70612.539999999994</v>
      </c>
    </row>
    <row r="28" spans="1:14" x14ac:dyDescent="0.25">
      <c r="A28" s="16">
        <v>8</v>
      </c>
      <c r="B28" s="27" t="s">
        <v>43</v>
      </c>
      <c r="C28" s="25" t="s">
        <v>26</v>
      </c>
      <c r="D28" s="25">
        <v>49</v>
      </c>
      <c r="E28" s="26">
        <v>615.05999999999995</v>
      </c>
      <c r="F28" s="26">
        <v>603</v>
      </c>
      <c r="G28" s="23">
        <v>452</v>
      </c>
      <c r="H28" s="26"/>
      <c r="I28" s="26">
        <f t="shared" si="0"/>
        <v>556.68666666666661</v>
      </c>
      <c r="J28" s="24">
        <f t="shared" si="1"/>
        <v>3</v>
      </c>
      <c r="K28" s="24">
        <f t="shared" si="2"/>
        <v>90.86162299526336</v>
      </c>
      <c r="L28" s="24">
        <f t="shared" si="3"/>
        <v>16.321860830496515</v>
      </c>
      <c r="M28" s="24" t="str">
        <f t="shared" si="4"/>
        <v>ОДНОРОДНЫЕ</v>
      </c>
      <c r="N28" s="26">
        <f t="shared" si="5"/>
        <v>27277.646666666664</v>
      </c>
    </row>
    <row r="29" spans="1:14" x14ac:dyDescent="0.25">
      <c r="A29" s="16">
        <v>9</v>
      </c>
      <c r="B29" s="27" t="s">
        <v>38</v>
      </c>
      <c r="C29" s="25" t="s">
        <v>26</v>
      </c>
      <c r="D29" s="25">
        <v>97</v>
      </c>
      <c r="E29" s="26">
        <v>415.21</v>
      </c>
      <c r="F29" s="26">
        <v>407.07</v>
      </c>
      <c r="G29" s="23">
        <v>382</v>
      </c>
      <c r="H29" s="26"/>
      <c r="I29" s="26">
        <f t="shared" si="0"/>
        <v>401.42666666666668</v>
      </c>
      <c r="J29" s="24">
        <f t="shared" si="1"/>
        <v>3</v>
      </c>
      <c r="K29" s="24">
        <f t="shared" si="2"/>
        <v>17.309287487742903</v>
      </c>
      <c r="L29" s="24">
        <f t="shared" si="3"/>
        <v>4.3119426099602007</v>
      </c>
      <c r="M29" s="24" t="str">
        <f t="shared" si="4"/>
        <v>ОДНОРОДНЫЕ</v>
      </c>
      <c r="N29" s="26">
        <f t="shared" si="5"/>
        <v>38938.386666666665</v>
      </c>
    </row>
    <row r="30" spans="1:14" ht="30" x14ac:dyDescent="0.25">
      <c r="A30" s="16">
        <v>10</v>
      </c>
      <c r="B30" s="27" t="s">
        <v>44</v>
      </c>
      <c r="C30" s="25" t="s">
        <v>26</v>
      </c>
      <c r="D30" s="25">
        <v>84</v>
      </c>
      <c r="E30" s="26">
        <v>83.74</v>
      </c>
      <c r="F30" s="26">
        <v>82.1</v>
      </c>
      <c r="G30" s="23">
        <v>65</v>
      </c>
      <c r="H30" s="26"/>
      <c r="I30" s="26">
        <f t="shared" si="0"/>
        <v>76.946666666666658</v>
      </c>
      <c r="J30" s="24">
        <f t="shared" si="1"/>
        <v>3</v>
      </c>
      <c r="K30" s="24">
        <f t="shared" si="2"/>
        <v>10.378561236189425</v>
      </c>
      <c r="L30" s="24">
        <f t="shared" si="3"/>
        <v>13.48799328910426</v>
      </c>
      <c r="M30" s="24" t="str">
        <f t="shared" si="4"/>
        <v>ОДНОРОДНЫЕ</v>
      </c>
      <c r="N30" s="26">
        <f t="shared" si="5"/>
        <v>6463.5199999999995</v>
      </c>
    </row>
    <row r="31" spans="1:14" ht="30" x14ac:dyDescent="0.25">
      <c r="A31" s="16">
        <v>11</v>
      </c>
      <c r="B31" s="27" t="s">
        <v>39</v>
      </c>
      <c r="C31" s="25" t="s">
        <v>26</v>
      </c>
      <c r="D31" s="25">
        <v>33</v>
      </c>
      <c r="E31" s="26">
        <v>149.56</v>
      </c>
      <c r="F31" s="26">
        <v>146.63</v>
      </c>
      <c r="G31" s="23">
        <v>243</v>
      </c>
      <c r="H31" s="26"/>
      <c r="I31" s="26">
        <f t="shared" si="0"/>
        <v>179.73000000000002</v>
      </c>
      <c r="J31" s="24">
        <f t="shared" si="1"/>
        <v>3</v>
      </c>
      <c r="K31" s="24">
        <f t="shared" si="2"/>
        <v>54.8130084925102</v>
      </c>
      <c r="L31" s="24">
        <f t="shared" si="3"/>
        <v>30.497417510994378</v>
      </c>
      <c r="M31" s="24" t="str">
        <f t="shared" si="4"/>
        <v>ОДНОРОДНЫЕ</v>
      </c>
      <c r="N31" s="26">
        <f t="shared" si="5"/>
        <v>5931.09</v>
      </c>
    </row>
    <row r="32" spans="1:14" x14ac:dyDescent="0.25">
      <c r="A32" s="16">
        <v>12</v>
      </c>
      <c r="B32" s="27" t="s">
        <v>41</v>
      </c>
      <c r="C32" s="25" t="s">
        <v>26</v>
      </c>
      <c r="D32" s="25">
        <v>115</v>
      </c>
      <c r="E32" s="26">
        <v>29.05</v>
      </c>
      <c r="F32" s="26">
        <v>28.48</v>
      </c>
      <c r="G32" s="23">
        <v>45</v>
      </c>
      <c r="H32" s="26"/>
      <c r="I32" s="26">
        <f t="shared" si="0"/>
        <v>34.176666666666669</v>
      </c>
      <c r="J32" s="24">
        <f t="shared" si="1"/>
        <v>3</v>
      </c>
      <c r="K32" s="24">
        <f t="shared" si="2"/>
        <v>9.3776134135148368</v>
      </c>
      <c r="L32" s="24">
        <f t="shared" si="3"/>
        <v>27.438642583189804</v>
      </c>
      <c r="M32" s="24" t="str">
        <f t="shared" si="4"/>
        <v>ОДНОРОДНЫЕ</v>
      </c>
      <c r="N32" s="26">
        <f t="shared" si="5"/>
        <v>3930.3166666666671</v>
      </c>
    </row>
    <row r="33" spans="1:16" x14ac:dyDescent="0.25">
      <c r="A33" s="16">
        <v>13</v>
      </c>
      <c r="B33" s="28" t="s">
        <v>40</v>
      </c>
      <c r="C33" s="19" t="s">
        <v>26</v>
      </c>
      <c r="D33" s="19">
        <v>32</v>
      </c>
      <c r="E33" s="20">
        <v>238.09</v>
      </c>
      <c r="F33" s="20">
        <v>233.42</v>
      </c>
      <c r="G33" s="23">
        <v>391</v>
      </c>
      <c r="H33" s="18"/>
      <c r="I33" s="18">
        <f t="shared" ref="I33" si="6">AVERAGE(E33:H33)</f>
        <v>287.50333333333333</v>
      </c>
      <c r="J33" s="17">
        <f xml:space="preserve"> COUNT(E33:G33)</f>
        <v>3</v>
      </c>
      <c r="K33" s="17">
        <f t="shared" ref="K33" si="7">STDEV(E33:H33)</f>
        <v>89.661152308752747</v>
      </c>
      <c r="L33" s="17">
        <f t="shared" ref="L33" si="8">K33/I33*100</f>
        <v>31.186126181291606</v>
      </c>
      <c r="M33" s="17" t="str">
        <f t="shared" ref="M33" si="9">IF(L33&lt;33,"ОДНОРОДНЫЕ","НЕОДНОРОДНЫЕ")</f>
        <v>ОДНОРОДНЫЕ</v>
      </c>
      <c r="N33" s="18">
        <f>D33*I33</f>
        <v>9200.1066666666666</v>
      </c>
    </row>
    <row r="34" spans="1:16" x14ac:dyDescent="0.25">
      <c r="A34" s="13"/>
      <c r="B34" s="21"/>
      <c r="C34" s="19"/>
      <c r="D34" s="22"/>
      <c r="E34" s="20">
        <f>SUMPRODUCT($D$21:$D$33,E21:E33)</f>
        <v>235465.25</v>
      </c>
      <c r="F34" s="26">
        <f t="shared" ref="F34:G34" si="10">SUMPRODUCT($D$21:$D$33,F21:F33)</f>
        <v>230849.69000000003</v>
      </c>
      <c r="G34" s="23">
        <f t="shared" si="10"/>
        <v>226424</v>
      </c>
      <c r="H34" s="15" t="e">
        <f>SUMPRODUCT(#REF!,#REF!)</f>
        <v>#REF!</v>
      </c>
      <c r="I34" s="11"/>
      <c r="J34" s="12"/>
      <c r="K34" s="12"/>
      <c r="L34" s="12"/>
      <c r="M34" s="12"/>
      <c r="N34" s="14">
        <f>SUM(N21:N33)</f>
        <v>230912.97999999998</v>
      </c>
    </row>
    <row r="35" spans="1:16" x14ac:dyDescent="0.25">
      <c r="A35" s="7"/>
      <c r="B35" s="7"/>
      <c r="C35" s="7"/>
      <c r="D35" s="7"/>
      <c r="E35" s="3"/>
      <c r="F35" s="3"/>
      <c r="G35" s="3"/>
      <c r="H35" s="3"/>
      <c r="I35" s="3"/>
      <c r="J35" s="7"/>
      <c r="K35" s="7"/>
      <c r="L35" s="7"/>
      <c r="M35" s="7"/>
      <c r="N35" s="3"/>
    </row>
    <row r="36" spans="1:16" s="7" customFormat="1" x14ac:dyDescent="0.25">
      <c r="A36" s="33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6" s="7" customFormat="1" ht="24" customHeight="1" x14ac:dyDescent="0.25">
      <c r="A37" s="31" t="s">
        <v>20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6" s="7" customForma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6" s="7" customFormat="1" x14ac:dyDescent="0.25">
      <c r="A39" s="29" t="s">
        <v>47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9"/>
      <c r="P39" s="9"/>
    </row>
  </sheetData>
  <mergeCells count="18">
    <mergeCell ref="G4:N4"/>
    <mergeCell ref="B19:B20"/>
    <mergeCell ref="C19:D19"/>
    <mergeCell ref="A39:N39"/>
    <mergeCell ref="A38:N38"/>
    <mergeCell ref="K13:L13"/>
    <mergeCell ref="B15:M15"/>
    <mergeCell ref="A36:N36"/>
    <mergeCell ref="A37:N37"/>
    <mergeCell ref="N19:N20"/>
    <mergeCell ref="A18:B18"/>
    <mergeCell ref="C18:D18"/>
    <mergeCell ref="I19:I20"/>
    <mergeCell ref="J19:J20"/>
    <mergeCell ref="K19:K20"/>
    <mergeCell ref="L19:L20"/>
    <mergeCell ref="M19:M20"/>
    <mergeCell ref="A19:A20"/>
  </mergeCells>
  <conditionalFormatting sqref="M21:M34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34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2023-01-11T03:31:33Z</dcterms:modified>
</cp:coreProperties>
</file>