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1" l="1"/>
  <c r="G28" i="1" l="1"/>
  <c r="E28" i="1" l="1"/>
  <c r="F28" i="1" l="1"/>
  <c r="H21" i="1"/>
  <c r="M21" i="1" s="1"/>
  <c r="I21" i="1"/>
  <c r="J21" i="1"/>
  <c r="H22" i="1"/>
  <c r="M22" i="1" s="1"/>
  <c r="I22" i="1"/>
  <c r="J22" i="1"/>
  <c r="H23" i="1"/>
  <c r="M23" i="1" s="1"/>
  <c r="I23" i="1"/>
  <c r="J23" i="1"/>
  <c r="H24" i="1"/>
  <c r="M24" i="1" s="1"/>
  <c r="I24" i="1"/>
  <c r="J24" i="1"/>
  <c r="H25" i="1"/>
  <c r="I25" i="1"/>
  <c r="J25" i="1"/>
  <c r="H26" i="1"/>
  <c r="M26" i="1" s="1"/>
  <c r="I26" i="1"/>
  <c r="J26" i="1"/>
  <c r="H27" i="1"/>
  <c r="M27" i="1" s="1"/>
  <c r="I27" i="1"/>
  <c r="J27" i="1"/>
  <c r="K27" i="1" l="1"/>
  <c r="L27" i="1" s="1"/>
  <c r="K26" i="1"/>
  <c r="L26" i="1" s="1"/>
  <c r="K22" i="1"/>
  <c r="L22" i="1" s="1"/>
  <c r="K23" i="1"/>
  <c r="L23" i="1" s="1"/>
  <c r="K25" i="1"/>
  <c r="L25" i="1" s="1"/>
  <c r="M25" i="1"/>
  <c r="K24" i="1"/>
  <c r="L24" i="1" s="1"/>
  <c r="K21" i="1"/>
  <c r="L21" i="1" s="1"/>
</calcChain>
</file>

<file path=xl/sharedStrings.xml><?xml version="1.0" encoding="utf-8"?>
<sst xmlns="http://schemas.openxmlformats.org/spreadsheetml/2006/main" count="50" uniqueCount="43">
  <si>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</si>
  <si>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</si>
  <si>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</si>
  <si>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</si>
  <si>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</si>
  <si>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</si>
  <si>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</si>
  <si>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</si>
  <si>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</si>
  <si>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</si>
  <si>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</si>
  <si>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</si>
  <si>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</si>
  <si>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</si>
  <si>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</si>
  <si>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</si>
  <si>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</si>
  <si>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</si>
  <si>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</si>
  <si>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</si>
  <si>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</si>
  <si>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</si>
  <si>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</si>
  <si>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</si>
  <si>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</si>
  <si>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</si>
  <si>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</si>
  <si>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</si>
  <si>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№ 064-23</t>
  </si>
  <si>
    <t xml:space="preserve">Изотонический разбавитель  (дилюент) для гематологического анализатора  DxH 800, Beckman Coulter </t>
  </si>
  <si>
    <t xml:space="preserve">Лизирующий раствор для гематологического анализатора DxH 800, Beckman Coulter </t>
  </si>
  <si>
    <t>Набор реагентов для дифференцировки лейкоцитов серии DxH</t>
  </si>
  <si>
    <t>Промывающий реагент</t>
  </si>
  <si>
    <t>Набор контрольных реагентов  6С-клеточный контроль</t>
  </si>
  <si>
    <t>Контроль Latron CP-X</t>
  </si>
  <si>
    <t>Калибратор S-CAL</t>
  </si>
  <si>
    <t>набор</t>
  </si>
  <si>
    <t>упак.</t>
  </si>
  <si>
    <t>Исходя из имеющегося у Заказчика объёма финансового обеспечения для осуществления закупки НМЦД устанавливается в размере 3423992 руб. (три миллиона четыреста двадцать три тысячи девятьсот девяносто два рубля 00 копеек)</t>
  </si>
  <si>
    <t>вх. № 798-02/23 от 16.02.2023</t>
  </si>
  <si>
    <t>вх. № 799-02/23 от 16.02.2023</t>
  </si>
  <si>
    <t>вх. № 800-02/23 от 16.02.2023</t>
  </si>
  <si>
    <t>на поставку реагентов для DxH 800, Beckman Coulter путем запроса котировок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</si>
</sst>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85" zoomScaleNormal="85" zoomScalePageLayoutView="70" workbookViewId="0">
      <selection activeCell="H12" sqref="H12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24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25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34" t="s">
        <v>42</v>
      </c>
      <c r="H4" s="34"/>
      <c r="I4" s="34"/>
      <c r="J4" s="34"/>
      <c r="K4" s="34"/>
      <c r="L4" s="34"/>
      <c r="M4" s="34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26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27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28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16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21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17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38" t="s">
        <v>20</v>
      </c>
      <c r="K13" s="38"/>
      <c r="L13" s="7"/>
      <c r="M13" s="3" t="s">
        <v>18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38" t="s">
        <v>19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3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3" ht="54.6" customHeight="1" x14ac:dyDescent="0.25">
      <c r="A18" s="41" t="s">
        <v>14</v>
      </c>
      <c r="B18" s="42"/>
      <c r="C18" s="43"/>
      <c r="D18" s="42"/>
      <c r="E18" s="46" t="s">
        <v>39</v>
      </c>
      <c r="F18" s="46" t="s">
        <v>40</v>
      </c>
      <c r="G18" s="46" t="s">
        <v>41</v>
      </c>
      <c r="H18" s="9"/>
      <c r="I18" s="10"/>
      <c r="J18" s="10"/>
      <c r="K18" s="10"/>
      <c r="L18" s="10"/>
      <c r="M18" s="9"/>
    </row>
    <row r="19" spans="1:13" ht="30" customHeight="1" x14ac:dyDescent="0.25">
      <c r="A19" s="32" t="s">
        <v>0</v>
      </c>
      <c r="B19" s="32" t="s">
        <v>1</v>
      </c>
      <c r="C19" s="32" t="s">
        <v>2</v>
      </c>
      <c r="D19" s="32"/>
      <c r="E19" s="9" t="s">
        <v>5</v>
      </c>
      <c r="F19" s="9" t="s">
        <v>7</v>
      </c>
      <c r="G19" s="9" t="s">
        <v>8</v>
      </c>
      <c r="H19" s="44" t="s">
        <v>15</v>
      </c>
      <c r="I19" s="32" t="s">
        <v>11</v>
      </c>
      <c r="J19" s="32" t="s">
        <v>12</v>
      </c>
      <c r="K19" s="32" t="s">
        <v>13</v>
      </c>
      <c r="L19" s="32" t="s">
        <v>9</v>
      </c>
      <c r="M19" s="40" t="s">
        <v>10</v>
      </c>
    </row>
    <row r="20" spans="1:13" ht="30" x14ac:dyDescent="0.25">
      <c r="A20" s="33"/>
      <c r="B20" s="33"/>
      <c r="C20" s="11" t="s">
        <v>3</v>
      </c>
      <c r="D20" s="11" t="s">
        <v>4</v>
      </c>
      <c r="E20" s="22" t="s">
        <v>6</v>
      </c>
      <c r="F20" s="9" t="s">
        <v>6</v>
      </c>
      <c r="G20" s="9" t="s">
        <v>6</v>
      </c>
      <c r="H20" s="45"/>
      <c r="I20" s="32"/>
      <c r="J20" s="32"/>
      <c r="K20" s="32"/>
      <c r="L20" s="32"/>
      <c r="M20" s="40"/>
    </row>
    <row r="21" spans="1:13" ht="45" x14ac:dyDescent="0.25">
      <c r="A21" s="13">
        <v>1</v>
      </c>
      <c r="B21" s="31" t="s">
        <v>29</v>
      </c>
      <c r="C21" s="30" t="s">
        <v>37</v>
      </c>
      <c r="D21" s="29">
        <v>250</v>
      </c>
      <c r="E21" s="25">
        <v>9394</v>
      </c>
      <c r="F21" s="14">
        <v>9405</v>
      </c>
      <c r="G21" s="28">
        <v>9416</v>
      </c>
      <c r="H21" s="23">
        <f t="shared" ref="H21:H27" si="0">AVERAGE(E21:G21)</f>
        <v>9405</v>
      </c>
      <c r="I21" s="24">
        <f t="shared" ref="I21:I27" si="1" xml:space="preserve"> COUNT(E21:G21)</f>
        <v>3</v>
      </c>
      <c r="J21" s="24">
        <f t="shared" ref="J21:J27" si="2">STDEV(E21:G21)</f>
        <v>11</v>
      </c>
      <c r="K21" s="24">
        <f t="shared" ref="K21:K27" si="3">J21/H21*100</f>
        <v>0.11695906432748539</v>
      </c>
      <c r="L21" s="24" t="str">
        <f t="shared" ref="L21:L27" si="4">IF(K21&lt;33,"ОДНОРОДНЫЕ","НЕОДНОРОДНЫЕ")</f>
        <v>ОДНОРОДНЫЕ</v>
      </c>
      <c r="M21" s="23">
        <f t="shared" ref="M21:M27" si="5">D21*H21</f>
        <v>2351250</v>
      </c>
    </row>
    <row r="22" spans="1:13" ht="45" x14ac:dyDescent="0.25">
      <c r="A22" s="13">
        <v>2</v>
      </c>
      <c r="B22" s="31" t="s">
        <v>30</v>
      </c>
      <c r="C22" s="30" t="s">
        <v>37</v>
      </c>
      <c r="D22" s="29">
        <v>12</v>
      </c>
      <c r="E22" s="25">
        <v>30734</v>
      </c>
      <c r="F22" s="14">
        <v>30745</v>
      </c>
      <c r="G22" s="28">
        <v>30753.14</v>
      </c>
      <c r="H22" s="23">
        <f t="shared" si="0"/>
        <v>30744.046666666665</v>
      </c>
      <c r="I22" s="24">
        <f t="shared" si="1"/>
        <v>3</v>
      </c>
      <c r="J22" s="24">
        <f t="shared" si="2"/>
        <v>9.6055470085429313</v>
      </c>
      <c r="K22" s="24">
        <f t="shared" si="3"/>
        <v>3.1243600143755525E-2</v>
      </c>
      <c r="L22" s="24" t="str">
        <f t="shared" si="4"/>
        <v>ОДНОРОДНЫЕ</v>
      </c>
      <c r="M22" s="23">
        <f t="shared" si="5"/>
        <v>368928.56</v>
      </c>
    </row>
    <row r="23" spans="1:13" ht="30" x14ac:dyDescent="0.25">
      <c r="A23" s="13">
        <v>3</v>
      </c>
      <c r="B23" s="31" t="s">
        <v>31</v>
      </c>
      <c r="C23" s="30" t="s">
        <v>36</v>
      </c>
      <c r="D23" s="29">
        <v>16</v>
      </c>
      <c r="E23" s="25">
        <v>13299</v>
      </c>
      <c r="F23" s="14">
        <v>13310</v>
      </c>
      <c r="G23" s="28">
        <v>13316.49</v>
      </c>
      <c r="H23" s="23">
        <f t="shared" si="0"/>
        <v>13308.496666666666</v>
      </c>
      <c r="I23" s="24">
        <f t="shared" si="1"/>
        <v>3</v>
      </c>
      <c r="J23" s="24">
        <f t="shared" si="2"/>
        <v>8.8413818678604521</v>
      </c>
      <c r="K23" s="24">
        <f t="shared" si="3"/>
        <v>6.64341141550958E-2</v>
      </c>
      <c r="L23" s="24" t="str">
        <f t="shared" si="4"/>
        <v>ОДНОРОДНЫЕ</v>
      </c>
      <c r="M23" s="23">
        <f t="shared" si="5"/>
        <v>212935.94666666666</v>
      </c>
    </row>
    <row r="24" spans="1:13" x14ac:dyDescent="0.25">
      <c r="A24" s="13">
        <v>4</v>
      </c>
      <c r="B24" s="31" t="s">
        <v>32</v>
      </c>
      <c r="C24" s="30" t="s">
        <v>37</v>
      </c>
      <c r="D24" s="29">
        <v>10</v>
      </c>
      <c r="E24" s="25">
        <v>11561</v>
      </c>
      <c r="F24" s="14">
        <v>11572</v>
      </c>
      <c r="G24" s="28">
        <v>11573.76</v>
      </c>
      <c r="H24" s="23">
        <f t="shared" si="0"/>
        <v>11568.92</v>
      </c>
      <c r="I24" s="24">
        <f t="shared" si="1"/>
        <v>3</v>
      </c>
      <c r="J24" s="24">
        <f t="shared" si="2"/>
        <v>6.9151428040208289</v>
      </c>
      <c r="K24" s="24">
        <f t="shared" si="3"/>
        <v>5.9773451662046485E-2</v>
      </c>
      <c r="L24" s="24" t="str">
        <f t="shared" si="4"/>
        <v>ОДНОРОДНЫЕ</v>
      </c>
      <c r="M24" s="23">
        <f t="shared" si="5"/>
        <v>115689.2</v>
      </c>
    </row>
    <row r="25" spans="1:13" ht="30" x14ac:dyDescent="0.25">
      <c r="A25" s="13">
        <v>5</v>
      </c>
      <c r="B25" s="31" t="s">
        <v>33</v>
      </c>
      <c r="C25" s="30" t="s">
        <v>36</v>
      </c>
      <c r="D25" s="29">
        <v>6</v>
      </c>
      <c r="E25" s="25">
        <v>56276</v>
      </c>
      <c r="F25" s="14">
        <v>56287</v>
      </c>
      <c r="G25" s="28">
        <v>56293.71</v>
      </c>
      <c r="H25" s="23">
        <f t="shared" si="0"/>
        <v>56285.57</v>
      </c>
      <c r="I25" s="24">
        <f t="shared" si="1"/>
        <v>3</v>
      </c>
      <c r="J25" s="24">
        <f t="shared" si="2"/>
        <v>8.9411800116088092</v>
      </c>
      <c r="K25" s="24">
        <f t="shared" si="3"/>
        <v>1.5885385919710521E-2</v>
      </c>
      <c r="L25" s="24" t="str">
        <f t="shared" si="4"/>
        <v>ОДНОРОДНЫЕ</v>
      </c>
      <c r="M25" s="23">
        <f t="shared" si="5"/>
        <v>337713.42</v>
      </c>
    </row>
    <row r="26" spans="1:13" x14ac:dyDescent="0.25">
      <c r="A26" s="13">
        <v>6</v>
      </c>
      <c r="B26" s="31" t="s">
        <v>34</v>
      </c>
      <c r="C26" s="30" t="s">
        <v>36</v>
      </c>
      <c r="D26" s="29">
        <v>1</v>
      </c>
      <c r="E26" s="25">
        <v>23705</v>
      </c>
      <c r="F26" s="14">
        <v>23716</v>
      </c>
      <c r="G26" s="28">
        <v>23721.5</v>
      </c>
      <c r="H26" s="23">
        <f t="shared" si="0"/>
        <v>23714.166666666668</v>
      </c>
      <c r="I26" s="24">
        <f t="shared" si="1"/>
        <v>3</v>
      </c>
      <c r="J26" s="24">
        <f t="shared" si="2"/>
        <v>8.4013887740857065</v>
      </c>
      <c r="K26" s="24">
        <f t="shared" si="3"/>
        <v>3.5427720873257358E-2</v>
      </c>
      <c r="L26" s="24" t="str">
        <f t="shared" si="4"/>
        <v>ОДНОРОДНЫЕ</v>
      </c>
      <c r="M26" s="23">
        <f t="shared" si="5"/>
        <v>23714.166666666668</v>
      </c>
    </row>
    <row r="27" spans="1:13" x14ac:dyDescent="0.25">
      <c r="A27" s="13">
        <v>7</v>
      </c>
      <c r="B27" s="31" t="s">
        <v>35</v>
      </c>
      <c r="C27" s="30" t="s">
        <v>36</v>
      </c>
      <c r="D27" s="29">
        <v>1</v>
      </c>
      <c r="E27" s="25">
        <v>16929</v>
      </c>
      <c r="F27" s="14">
        <v>16940</v>
      </c>
      <c r="G27" s="28">
        <v>16943.63</v>
      </c>
      <c r="H27" s="23">
        <f t="shared" si="0"/>
        <v>16937.543333333335</v>
      </c>
      <c r="I27" s="24">
        <f t="shared" si="1"/>
        <v>3</v>
      </c>
      <c r="J27" s="24">
        <f t="shared" si="2"/>
        <v>7.6181121896004873</v>
      </c>
      <c r="K27" s="24">
        <f t="shared" si="3"/>
        <v>4.4977669073223446E-2</v>
      </c>
      <c r="L27" s="24" t="str">
        <f t="shared" si="4"/>
        <v>ОДНОРОДНЫЕ</v>
      </c>
      <c r="M27" s="23">
        <f t="shared" si="5"/>
        <v>16937.543333333335</v>
      </c>
    </row>
    <row r="28" spans="1:13" x14ac:dyDescent="0.25">
      <c r="A28" s="20"/>
      <c r="B28" s="15"/>
      <c r="C28" s="16"/>
      <c r="D28" s="17"/>
      <c r="E28" s="26">
        <f>SUMPRODUCT($D$21:$D$27,E21:E27)</f>
        <v>3423992</v>
      </c>
      <c r="F28" s="21">
        <f>SUMPRODUCT($D$21:$D$27,F21:F27)</f>
        <v>3427248</v>
      </c>
      <c r="G28" s="27">
        <f>SUMPRODUCT($D$21:$D$27,G21:G27)</f>
        <v>3430266.51</v>
      </c>
      <c r="H28" s="9"/>
      <c r="I28" s="10"/>
      <c r="J28" s="10"/>
      <c r="K28" s="10"/>
      <c r="L28" s="10"/>
      <c r="M28" s="12">
        <f>SUM(M21:M27)</f>
        <v>3427168.8366666669</v>
      </c>
    </row>
    <row r="29" spans="1:13" x14ac:dyDescent="0.25">
      <c r="A29" s="7"/>
      <c r="B29" s="7"/>
      <c r="C29" s="7"/>
      <c r="D29" s="7"/>
      <c r="E29" s="3"/>
      <c r="F29" s="3"/>
      <c r="G29" s="3"/>
      <c r="H29" s="3"/>
      <c r="I29" s="7"/>
      <c r="J29" s="7"/>
      <c r="K29" s="7"/>
      <c r="L29" s="7"/>
      <c r="M29" s="3"/>
    </row>
    <row r="30" spans="1:13" s="7" customFormat="1" x14ac:dyDescent="0.25">
      <c r="A30" s="39" t="s">
        <v>23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s="7" customFormat="1" x14ac:dyDescent="0.25">
      <c r="A31" s="37" t="s">
        <v>22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s="7" customFormat="1" ht="15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5" s="19" customFormat="1" ht="32.25" customHeight="1" x14ac:dyDescent="0.25">
      <c r="A33" s="35" t="s">
        <v>38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18"/>
      <c r="O33" s="18"/>
    </row>
  </sheetData>
  <mergeCells count="18">
    <mergeCell ref="A33:M33"/>
    <mergeCell ref="A32:M32"/>
    <mergeCell ref="J13:K13"/>
    <mergeCell ref="B15:L15"/>
    <mergeCell ref="A30:M30"/>
    <mergeCell ref="A31:M31"/>
    <mergeCell ref="M19:M20"/>
    <mergeCell ref="A18:B18"/>
    <mergeCell ref="C18:D18"/>
    <mergeCell ref="H19:H20"/>
    <mergeCell ref="I19:I20"/>
    <mergeCell ref="J19:J20"/>
    <mergeCell ref="K19:K20"/>
    <mergeCell ref="L19:L20"/>
    <mergeCell ref="A19:A20"/>
    <mergeCell ref="G4:M4"/>
    <mergeCell ref="B19:B20"/>
    <mergeCell ref="C19:D19"/>
  </mergeCells>
  <conditionalFormatting sqref="L21:L28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28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2023-02-16T06:20:15Z</dcterms:modified>
</cp:coreProperties>
</file>