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1" l="1"/>
  <c r="F52" i="1"/>
  <c r="G52" i="1"/>
  <c r="E52" i="1"/>
  <c r="H22" i="1"/>
  <c r="M22" i="1" s="1"/>
  <c r="I22" i="1"/>
  <c r="J22" i="1"/>
  <c r="H23" i="1"/>
  <c r="M23" i="1" s="1"/>
  <c r="I23" i="1"/>
  <c r="J23" i="1"/>
  <c r="H24" i="1"/>
  <c r="M24" i="1" s="1"/>
  <c r="I24" i="1"/>
  <c r="J24" i="1"/>
  <c r="H25" i="1"/>
  <c r="I25" i="1"/>
  <c r="J25" i="1"/>
  <c r="H26" i="1"/>
  <c r="M26" i="1" s="1"/>
  <c r="I26" i="1"/>
  <c r="J26" i="1"/>
  <c r="H27" i="1"/>
  <c r="M27" i="1" s="1"/>
  <c r="I27" i="1"/>
  <c r="J27" i="1"/>
  <c r="H28" i="1"/>
  <c r="M28" i="1" s="1"/>
  <c r="I28" i="1"/>
  <c r="J28" i="1"/>
  <c r="H29" i="1"/>
  <c r="M29" i="1" s="1"/>
  <c r="I29" i="1"/>
  <c r="J29" i="1"/>
  <c r="H30" i="1"/>
  <c r="M30" i="1" s="1"/>
  <c r="I30" i="1"/>
  <c r="J30" i="1"/>
  <c r="H31" i="1"/>
  <c r="I31" i="1"/>
  <c r="J31" i="1"/>
  <c r="H32" i="1"/>
  <c r="M32" i="1" s="1"/>
  <c r="I32" i="1"/>
  <c r="J32" i="1"/>
  <c r="H33" i="1"/>
  <c r="I33" i="1"/>
  <c r="J33" i="1"/>
  <c r="K33" i="1" s="1"/>
  <c r="L33" i="1" s="1"/>
  <c r="M33" i="1"/>
  <c r="H34" i="1"/>
  <c r="M34" i="1" s="1"/>
  <c r="I34" i="1"/>
  <c r="J34" i="1"/>
  <c r="K34" i="1" s="1"/>
  <c r="L34" i="1" s="1"/>
  <c r="H35" i="1"/>
  <c r="M35" i="1" s="1"/>
  <c r="I35" i="1"/>
  <c r="J35" i="1"/>
  <c r="K35" i="1" s="1"/>
  <c r="L35" i="1" s="1"/>
  <c r="H36" i="1"/>
  <c r="M36" i="1" s="1"/>
  <c r="I36" i="1"/>
  <c r="J36" i="1"/>
  <c r="K36" i="1" s="1"/>
  <c r="L36" i="1" s="1"/>
  <c r="H37" i="1"/>
  <c r="I37" i="1"/>
  <c r="J37" i="1"/>
  <c r="H38" i="1"/>
  <c r="M38" i="1" s="1"/>
  <c r="I38" i="1"/>
  <c r="J38" i="1"/>
  <c r="K30" i="1" l="1"/>
  <c r="L30" i="1" s="1"/>
  <c r="K28" i="1"/>
  <c r="L28" i="1" s="1"/>
  <c r="K27" i="1"/>
  <c r="L27" i="1" s="1"/>
  <c r="K24" i="1"/>
  <c r="L24" i="1" s="1"/>
  <c r="K22" i="1"/>
  <c r="L22" i="1" s="1"/>
  <c r="K37" i="1"/>
  <c r="L37" i="1" s="1"/>
  <c r="K25" i="1"/>
  <c r="L25" i="1" s="1"/>
  <c r="K31" i="1"/>
  <c r="L31" i="1" s="1"/>
  <c r="K29" i="1"/>
  <c r="L29" i="1" s="1"/>
  <c r="M37" i="1"/>
  <c r="M31" i="1"/>
  <c r="M25" i="1"/>
  <c r="K38" i="1"/>
  <c r="L38" i="1" s="1"/>
  <c r="K32" i="1"/>
  <c r="L32" i="1" s="1"/>
  <c r="K26" i="1"/>
  <c r="L26" i="1" s="1"/>
  <c r="K23" i="1"/>
  <c r="L23" i="1" s="1"/>
  <c r="H39" i="1" l="1"/>
  <c r="M39" i="1" s="1"/>
  <c r="I39" i="1"/>
  <c r="J39" i="1"/>
  <c r="H40" i="1"/>
  <c r="M40" i="1" s="1"/>
  <c r="I40" i="1"/>
  <c r="J40" i="1"/>
  <c r="H41" i="1"/>
  <c r="M41" i="1" s="1"/>
  <c r="I41" i="1"/>
  <c r="J41" i="1"/>
  <c r="H42" i="1"/>
  <c r="M42" i="1" s="1"/>
  <c r="I42" i="1"/>
  <c r="J42" i="1"/>
  <c r="H43" i="1"/>
  <c r="I43" i="1"/>
  <c r="J43" i="1"/>
  <c r="H44" i="1"/>
  <c r="M44" i="1" s="1"/>
  <c r="I44" i="1"/>
  <c r="J44" i="1"/>
  <c r="H45" i="1"/>
  <c r="M45" i="1" s="1"/>
  <c r="I45" i="1"/>
  <c r="J45" i="1"/>
  <c r="H46" i="1"/>
  <c r="M46" i="1" s="1"/>
  <c r="I46" i="1"/>
  <c r="J46" i="1"/>
  <c r="H47" i="1"/>
  <c r="M47" i="1" s="1"/>
  <c r="I47" i="1"/>
  <c r="J47" i="1"/>
  <c r="H48" i="1"/>
  <c r="M48" i="1" s="1"/>
  <c r="I48" i="1"/>
  <c r="J48" i="1"/>
  <c r="H49" i="1"/>
  <c r="M49" i="1" s="1"/>
  <c r="I49" i="1"/>
  <c r="J49" i="1"/>
  <c r="H50" i="1"/>
  <c r="M50" i="1" s="1"/>
  <c r="I50" i="1"/>
  <c r="J50" i="1"/>
  <c r="H51" i="1"/>
  <c r="I51" i="1"/>
  <c r="J51" i="1"/>
  <c r="K51" i="1" l="1"/>
  <c r="L51" i="1" s="1"/>
  <c r="K49" i="1"/>
  <c r="L49" i="1" s="1"/>
  <c r="K45" i="1"/>
  <c r="L45" i="1" s="1"/>
  <c r="K44" i="1"/>
  <c r="L44" i="1" s="1"/>
  <c r="K40" i="1"/>
  <c r="L40" i="1" s="1"/>
  <c r="M51" i="1"/>
  <c r="K50" i="1"/>
  <c r="L50" i="1" s="1"/>
  <c r="K47" i="1"/>
  <c r="L47" i="1" s="1"/>
  <c r="K41" i="1"/>
  <c r="L41" i="1" s="1"/>
  <c r="K48" i="1"/>
  <c r="L48" i="1" s="1"/>
  <c r="K43" i="1"/>
  <c r="L43" i="1" s="1"/>
  <c r="K46" i="1"/>
  <c r="L46" i="1" s="1"/>
  <c r="M43" i="1"/>
  <c r="K42" i="1"/>
  <c r="L42" i="1" s="1"/>
  <c r="K39" i="1"/>
  <c r="L39" i="1" s="1"/>
</calcChain>
</file>

<file path=xl/sharedStrings.xml><?xml version="1.0" encoding="utf-8"?>
<sst xmlns="http://schemas.openxmlformats.org/spreadsheetml/2006/main" count="97" uniqueCount="67">
  <si>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</si>
  <si>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</si>
  <si>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</si>
  <si>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</si>
  <si>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</si>
  <si>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</si>
  <si>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</si>
  <si>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</si>
  <si>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</si>
  <si>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</si>
  <si>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</si>
  <si>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</si>
  <si>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</si>
  <si>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</si>
  <si>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</si>
  <si>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</si>
  <si>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</si>
  <si>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</si>
  <si>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</si>
  <si>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</si>
  <si>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</si>
  <si>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</si>
  <si>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</si>
  <si>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</si>
  <si>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</si>
  <si>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</si>
  <si>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</si>
  <si>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</si>
  <si>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шт</t>
  </si>
  <si>
    <t>№ 060-23</t>
  </si>
  <si>
    <t>на поставку медицинских изделий для эндоскопического оборудования Karl Storz путем запроса котировок</t>
  </si>
  <si>
    <t>Захватывающие щипцы для удаления инородных тел артикул 27175A</t>
  </si>
  <si>
    <t>Электрод биполярный, петлевой артикул 27040GD1</t>
  </si>
  <si>
    <t xml:space="preserve">Электрод биполярный, коагулирующий, точечный артикул 27040BL1 </t>
  </si>
  <si>
    <t>Нож по SACHSE, прямой (не для использования с ВЧ напряжением) артикул 27069К</t>
  </si>
  <si>
    <t>Нож крючкообразный (не для использования с ВЧ напряжением) артикул 27069KS</t>
  </si>
  <si>
    <t>Нож для оптической уретротомии (не для использования с ВЧ напряжением) артикул 27069L</t>
  </si>
  <si>
    <t>Шприц по REINER-ALEXANDER артикул 27218LO</t>
  </si>
  <si>
    <t>Кабель соединительный биполярный для резектоскопа KARL STORZ артикул 20196-118</t>
  </si>
  <si>
    <t>Нейтральный электрод артикул 20193-008</t>
  </si>
  <si>
    <t>Петля проволочная артикул 26520031</t>
  </si>
  <si>
    <t>Ножевой электрод артикул 26520034</t>
  </si>
  <si>
    <t>Адаптер, инструментальный порт для применения с уретерореноскопами, педиатрическим цистоуретроскопом, мининефроскопом и миниатюрным гистероскопом артикул 27001G</t>
  </si>
  <si>
    <t>Тубус цистоуретроскопа артикул 27026BK</t>
  </si>
  <si>
    <t>Тубус цистоуретроскопа артикул 27026СK</t>
  </si>
  <si>
    <t>Вапоризационный и коагуляционный электрод, биполярный для использования в резектоскопе артикул 27040NB</t>
  </si>
  <si>
    <t>Щетка для чистки, для острых браншей артикул BR50070</t>
  </si>
  <si>
    <t>Щетка чистящая, круглая, жесткая артикул BR55160</t>
  </si>
  <si>
    <t>Щетка чистящая, круглая, жесткая артикул BR50070</t>
  </si>
  <si>
    <t>Средство готовое к применению на основе медицинского белого масла (парафинового масла высокой степени очистки для фармацевтического применения) артикул 430490-1</t>
  </si>
  <si>
    <t>Колпачок, резиновый наконечник артикул 27550C-10</t>
  </si>
  <si>
    <t>Заглушка, пружинный колпачок для применения с конусными кранами троакарных канюль, телескопических мостиков, тубусов цистоскопов артикул 6985691</t>
  </si>
  <si>
    <t>Заглушка, пружинный колпачок для  совместного использования с кранами рабочего канала нефроскопа KARL STORZ 6187691, артикул 6059891</t>
  </si>
  <si>
    <t>Кран для рабочего канала оптик с инструментальным каналом, перкутанных нефроскопов артикул 6187691</t>
  </si>
  <si>
    <t>Запорный кран с рукояткой для применения с тубусами цистоскопов, резектоскопов, рабочими вставками, телескопическими мостиками артикул 8541890</t>
  </si>
  <si>
    <t>Кран с рукояткой артикул 8458190</t>
  </si>
  <si>
    <t>Насадка, кран с рукояткой для промывающих каналов артикул 6376990</t>
  </si>
  <si>
    <t>Навинчиваемое соединение для световода STORZ и Olympus/Winter &amp; Ibe артикул 495G</t>
  </si>
  <si>
    <t>Уплотняющий колпачок резиновый  (50/2.6) артикул 6127390</t>
  </si>
  <si>
    <t>Переходной мостик артикул 27068CD</t>
  </si>
  <si>
    <t>Адаптер для соединения тубуса и силиконовой аспирационно-ирригационной трубки артикул 27502</t>
  </si>
  <si>
    <t>упак</t>
  </si>
  <si>
    <t>Исходя из имеющегося у Заказчика объёма финансового обеспечения для осуществления закупки НМЦД устанавливается в размере 1689641,29 руб. (один миллион шестьсот восемьдесят девять тысяч шестьсот сорок один рубль двадцать девять копеек)</t>
  </si>
  <si>
    <t>вх. № 776-02/23 от 16.02.2023</t>
  </si>
  <si>
    <t>вх. № 777-02/23 от 16.02.2023</t>
  </si>
  <si>
    <t>вх. № 778-02/23 от 16.02.2023</t>
  </si>
  <si>
    <t>(в редакции с изменениями от 17.02.2023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</si>
</sst>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zoomScale="85" zoomScaleNormal="85" zoomScalePageLayoutView="70" workbookViewId="0">
      <selection activeCell="A9" sqref="A9:XFD9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5.42578125" style="2" customWidth="1"/>
    <col min="14" max="14" width="9.140625" style="1"/>
    <col min="15" max="15" width="9.7109375" style="1" bestFit="1" customWidth="1"/>
    <col min="16" max="18" width="10.7109375" style="1" bestFit="1" customWidth="1"/>
    <col min="19" max="16384" width="9.140625" style="1"/>
  </cols>
  <sheetData>
    <row r="1" spans="1:13" x14ac:dyDescent="0.25">
      <c r="A1" s="7"/>
      <c r="B1" s="7"/>
      <c r="C1" s="7"/>
      <c r="D1" s="7"/>
      <c r="E1" s="3"/>
      <c r="F1" s="3"/>
      <c r="G1" s="3"/>
      <c r="H1" s="3"/>
      <c r="I1" s="7"/>
      <c r="J1" s="7"/>
      <c r="K1" s="7"/>
      <c r="L1" s="7"/>
      <c r="M1" s="8" t="s">
        <v>24</v>
      </c>
    </row>
    <row r="2" spans="1:13" ht="14.45" customHeight="1" x14ac:dyDescent="0.25">
      <c r="A2" s="7"/>
      <c r="B2" s="7"/>
      <c r="C2" s="7"/>
      <c r="D2" s="7"/>
      <c r="E2" s="3"/>
      <c r="F2" s="3"/>
      <c r="G2" s="3"/>
      <c r="H2" s="3"/>
      <c r="I2" s="7"/>
      <c r="J2" s="7"/>
      <c r="K2" s="7"/>
      <c r="L2" s="7"/>
      <c r="M2" s="8" t="s">
        <v>25</v>
      </c>
    </row>
    <row r="3" spans="1:13" ht="14.45" hidden="1" customHeight="1" x14ac:dyDescent="0.25">
      <c r="A3" s="7"/>
      <c r="B3" s="7"/>
      <c r="C3" s="7"/>
      <c r="D3" s="7"/>
      <c r="E3" s="3"/>
      <c r="F3" s="3"/>
      <c r="G3" s="3"/>
      <c r="H3" s="3"/>
      <c r="I3" s="7"/>
      <c r="J3" s="7"/>
      <c r="K3" s="7"/>
      <c r="L3" s="7"/>
      <c r="M3" s="8"/>
    </row>
    <row r="4" spans="1:13" x14ac:dyDescent="0.25">
      <c r="A4" s="7"/>
      <c r="B4" s="7"/>
      <c r="C4" s="7"/>
      <c r="D4" s="7"/>
      <c r="E4" s="3"/>
      <c r="F4" s="3"/>
      <c r="G4" s="46" t="s">
        <v>30</v>
      </c>
      <c r="H4" s="46"/>
      <c r="I4" s="46"/>
      <c r="J4" s="46"/>
      <c r="K4" s="46"/>
      <c r="L4" s="46"/>
      <c r="M4" s="46"/>
    </row>
    <row r="5" spans="1:13" x14ac:dyDescent="0.25">
      <c r="A5" s="7"/>
      <c r="B5" s="7"/>
      <c r="C5" s="7"/>
      <c r="D5" s="7"/>
      <c r="E5" s="3"/>
      <c r="F5" s="3"/>
      <c r="G5" s="3"/>
      <c r="H5" s="3"/>
      <c r="I5" s="7"/>
      <c r="J5" s="7"/>
      <c r="K5" s="7"/>
      <c r="L5" s="7"/>
      <c r="M5" s="8" t="s">
        <v>26</v>
      </c>
    </row>
    <row r="6" spans="1:13" x14ac:dyDescent="0.25">
      <c r="A6" s="7"/>
      <c r="B6" s="7"/>
      <c r="C6" s="7"/>
      <c r="D6" s="7"/>
      <c r="E6" s="3"/>
      <c r="F6" s="3"/>
      <c r="G6" s="3"/>
      <c r="H6" s="3"/>
      <c r="I6" s="7"/>
      <c r="J6" s="7"/>
      <c r="K6" s="7"/>
      <c r="L6" s="7"/>
      <c r="M6" s="8" t="s">
        <v>27</v>
      </c>
    </row>
    <row r="7" spans="1:13" ht="14.45" customHeight="1" x14ac:dyDescent="0.25">
      <c r="A7" s="7"/>
      <c r="B7" s="7"/>
      <c r="C7" s="7"/>
      <c r="D7" s="7"/>
      <c r="E7" s="3"/>
      <c r="F7" s="3"/>
      <c r="G7" s="3"/>
      <c r="H7" s="3"/>
      <c r="I7" s="7"/>
      <c r="J7" s="7"/>
      <c r="K7" s="7"/>
      <c r="L7" s="7"/>
      <c r="M7" s="8" t="s">
        <v>29</v>
      </c>
    </row>
    <row r="8" spans="1:13" x14ac:dyDescent="0.25">
      <c r="A8" s="7"/>
      <c r="B8" s="7"/>
      <c r="C8" s="7"/>
      <c r="D8" s="7"/>
      <c r="E8" s="3"/>
      <c r="F8" s="3"/>
      <c r="G8" s="3"/>
      <c r="H8" s="3"/>
      <c r="I8" s="7"/>
      <c r="J8" s="7"/>
      <c r="K8" s="47" t="s">
        <v>66</v>
      </c>
      <c r="L8" s="47"/>
      <c r="M8" s="47"/>
    </row>
    <row r="9" spans="1:13" s="49" customFormat="1" x14ac:dyDescent="0.25">
      <c r="A9" s="19"/>
      <c r="B9" s="19"/>
      <c r="C9" s="19"/>
      <c r="D9" s="19"/>
      <c r="E9" s="48"/>
      <c r="F9" s="48"/>
      <c r="G9" s="48"/>
      <c r="H9" s="48"/>
      <c r="I9" s="19"/>
      <c r="J9" s="19"/>
      <c r="K9" s="48"/>
      <c r="L9" s="48"/>
      <c r="M9" s="48"/>
    </row>
    <row r="10" spans="1:13" x14ac:dyDescent="0.25">
      <c r="A10" s="7"/>
      <c r="B10" s="7"/>
      <c r="C10" s="7"/>
      <c r="D10" s="7"/>
      <c r="E10" s="3"/>
      <c r="F10" s="3"/>
      <c r="G10" s="3"/>
      <c r="H10" s="3"/>
      <c r="I10" s="7"/>
      <c r="J10" s="7"/>
      <c r="K10" s="7"/>
      <c r="L10" s="7"/>
      <c r="M10" s="5" t="s">
        <v>16</v>
      </c>
    </row>
    <row r="11" spans="1:13" x14ac:dyDescent="0.25">
      <c r="A11" s="7"/>
      <c r="B11" s="7"/>
      <c r="C11" s="7"/>
      <c r="D11" s="7"/>
      <c r="E11" s="3"/>
      <c r="F11" s="3"/>
      <c r="G11" s="3"/>
      <c r="H11" s="3"/>
      <c r="I11" s="7"/>
      <c r="J11" s="7"/>
      <c r="K11" s="7"/>
      <c r="L11" s="7"/>
      <c r="M11" s="6" t="s">
        <v>21</v>
      </c>
    </row>
    <row r="12" spans="1:13" x14ac:dyDescent="0.25">
      <c r="A12" s="7"/>
      <c r="B12" s="7"/>
      <c r="C12" s="7"/>
      <c r="D12" s="7"/>
      <c r="E12" s="3"/>
      <c r="F12" s="3"/>
      <c r="G12" s="3"/>
      <c r="H12" s="3"/>
      <c r="I12" s="7"/>
      <c r="J12" s="7"/>
      <c r="K12" s="7"/>
      <c r="L12" s="7"/>
      <c r="M12" s="6" t="s">
        <v>17</v>
      </c>
    </row>
    <row r="13" spans="1:13" x14ac:dyDescent="0.25">
      <c r="A13" s="7"/>
      <c r="B13" s="7"/>
      <c r="C13" s="7"/>
      <c r="D13" s="7"/>
      <c r="E13" s="3"/>
      <c r="F13" s="3"/>
      <c r="G13" s="3"/>
      <c r="H13" s="3"/>
      <c r="I13" s="7"/>
      <c r="J13" s="7"/>
      <c r="K13" s="7"/>
      <c r="L13" s="7"/>
      <c r="M13" s="3"/>
    </row>
    <row r="14" spans="1:13" ht="28.9" customHeight="1" x14ac:dyDescent="0.25">
      <c r="A14" s="7"/>
      <c r="B14" s="7"/>
      <c r="C14" s="7"/>
      <c r="D14" s="7"/>
      <c r="E14" s="3"/>
      <c r="F14" s="3"/>
      <c r="G14" s="3"/>
      <c r="H14" s="3"/>
      <c r="I14" s="7"/>
      <c r="J14" s="36" t="s">
        <v>20</v>
      </c>
      <c r="K14" s="36"/>
      <c r="L14" s="7"/>
      <c r="M14" s="3" t="s">
        <v>18</v>
      </c>
    </row>
    <row r="15" spans="1:13" ht="18.75" x14ac:dyDescent="0.25">
      <c r="A15" s="7"/>
      <c r="B15" s="7"/>
      <c r="C15" s="7"/>
      <c r="D15" s="7"/>
      <c r="E15" s="3"/>
      <c r="F15" s="3"/>
      <c r="G15" s="3"/>
      <c r="H15" s="3"/>
      <c r="I15" s="7"/>
      <c r="J15" s="7"/>
      <c r="K15" s="7"/>
      <c r="L15" s="7"/>
      <c r="M15" s="4"/>
    </row>
    <row r="16" spans="1:13" ht="18.75" x14ac:dyDescent="0.25">
      <c r="A16" s="7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4"/>
    </row>
    <row r="17" spans="1:13" hidden="1" x14ac:dyDescent="0.25">
      <c r="A17" s="7"/>
      <c r="B17" s="7"/>
      <c r="C17" s="7"/>
      <c r="D17" s="7"/>
      <c r="E17" s="3"/>
      <c r="F17" s="3"/>
      <c r="G17" s="3"/>
      <c r="H17" s="3"/>
      <c r="I17" s="7"/>
      <c r="J17" s="7"/>
      <c r="K17" s="7"/>
      <c r="L17" s="7"/>
      <c r="M17" s="3"/>
    </row>
    <row r="18" spans="1:13" x14ac:dyDescent="0.25">
      <c r="A18" s="7"/>
      <c r="B18" s="7"/>
      <c r="C18" s="7"/>
      <c r="D18" s="7"/>
      <c r="E18" s="3"/>
      <c r="F18" s="3"/>
      <c r="G18" s="3"/>
      <c r="H18" s="3"/>
      <c r="I18" s="7"/>
      <c r="J18" s="7"/>
      <c r="K18" s="7"/>
      <c r="L18" s="7"/>
      <c r="M18" s="3"/>
    </row>
    <row r="19" spans="1:13" ht="54.6" customHeight="1" x14ac:dyDescent="0.25">
      <c r="A19" s="39" t="s">
        <v>14</v>
      </c>
      <c r="B19" s="40"/>
      <c r="C19" s="41"/>
      <c r="D19" s="40"/>
      <c r="E19" s="22" t="s">
        <v>65</v>
      </c>
      <c r="F19" s="22" t="s">
        <v>64</v>
      </c>
      <c r="G19" s="22" t="s">
        <v>63</v>
      </c>
      <c r="H19" s="9"/>
      <c r="I19" s="10"/>
      <c r="J19" s="10"/>
      <c r="K19" s="10"/>
      <c r="L19" s="10"/>
      <c r="M19" s="9"/>
    </row>
    <row r="20" spans="1:13" ht="30" customHeight="1" x14ac:dyDescent="0.25">
      <c r="A20" s="44" t="s">
        <v>0</v>
      </c>
      <c r="B20" s="44" t="s">
        <v>1</v>
      </c>
      <c r="C20" s="44" t="s">
        <v>2</v>
      </c>
      <c r="D20" s="44"/>
      <c r="E20" s="9" t="s">
        <v>5</v>
      </c>
      <c r="F20" s="9" t="s">
        <v>7</v>
      </c>
      <c r="G20" s="9" t="s">
        <v>8</v>
      </c>
      <c r="H20" s="42" t="s">
        <v>15</v>
      </c>
      <c r="I20" s="44" t="s">
        <v>11</v>
      </c>
      <c r="J20" s="44" t="s">
        <v>12</v>
      </c>
      <c r="K20" s="44" t="s">
        <v>13</v>
      </c>
      <c r="L20" s="44" t="s">
        <v>9</v>
      </c>
      <c r="M20" s="38" t="s">
        <v>10</v>
      </c>
    </row>
    <row r="21" spans="1:13" ht="30" x14ac:dyDescent="0.25">
      <c r="A21" s="45"/>
      <c r="B21" s="45"/>
      <c r="C21" s="11" t="s">
        <v>3</v>
      </c>
      <c r="D21" s="11" t="s">
        <v>4</v>
      </c>
      <c r="E21" s="21" t="s">
        <v>6</v>
      </c>
      <c r="F21" s="9" t="s">
        <v>6</v>
      </c>
      <c r="G21" s="9" t="s">
        <v>6</v>
      </c>
      <c r="H21" s="43"/>
      <c r="I21" s="44"/>
      <c r="J21" s="44"/>
      <c r="K21" s="44"/>
      <c r="L21" s="44"/>
      <c r="M21" s="38"/>
    </row>
    <row r="22" spans="1:13" ht="30" x14ac:dyDescent="0.25">
      <c r="A22" s="13">
        <v>1</v>
      </c>
      <c r="B22" s="28" t="s">
        <v>31</v>
      </c>
      <c r="C22" s="29" t="s">
        <v>28</v>
      </c>
      <c r="D22" s="27">
        <v>1</v>
      </c>
      <c r="E22" s="25">
        <v>89575.79</v>
      </c>
      <c r="F22" s="14">
        <v>92078.91</v>
      </c>
      <c r="G22" s="30">
        <v>89397</v>
      </c>
      <c r="H22" s="30">
        <f t="shared" ref="H22:H38" si="0">AVERAGE(E22:G22)</f>
        <v>90350.566666666666</v>
      </c>
      <c r="I22" s="29">
        <f t="shared" ref="I22:I38" si="1" xml:space="preserve"> COUNT(E22:G22)</f>
        <v>3</v>
      </c>
      <c r="J22" s="29">
        <f t="shared" ref="J22:J38" si="2">STDEV(E22:G22)</f>
        <v>1499.4563929749156</v>
      </c>
      <c r="K22" s="29">
        <f t="shared" ref="K22:K38" si="3">J22/H22*100</f>
        <v>1.6595982164748451</v>
      </c>
      <c r="L22" s="29" t="str">
        <f t="shared" ref="L22:L38" si="4">IF(K22&lt;33,"ОДНОРОДНЫЕ","НЕОДНОРОДНЫЕ")</f>
        <v>ОДНОРОДНЫЕ</v>
      </c>
      <c r="M22" s="30">
        <f t="shared" ref="M22:M38" si="5">D22*H22</f>
        <v>90350.566666666666</v>
      </c>
    </row>
    <row r="23" spans="1:13" ht="30" x14ac:dyDescent="0.25">
      <c r="A23" s="13">
        <v>2</v>
      </c>
      <c r="B23" s="28" t="s">
        <v>32</v>
      </c>
      <c r="C23" s="29" t="s">
        <v>61</v>
      </c>
      <c r="D23" s="27">
        <v>1</v>
      </c>
      <c r="E23" s="25">
        <v>169430.18</v>
      </c>
      <c r="F23" s="14">
        <v>174164.76</v>
      </c>
      <c r="G23" s="30">
        <v>169092</v>
      </c>
      <c r="H23" s="30">
        <f t="shared" si="0"/>
        <v>170895.64666666667</v>
      </c>
      <c r="I23" s="29">
        <f t="shared" si="1"/>
        <v>3</v>
      </c>
      <c r="J23" s="29">
        <f t="shared" si="2"/>
        <v>2836.1801631302224</v>
      </c>
      <c r="K23" s="29">
        <f t="shared" si="3"/>
        <v>1.6595976658564124</v>
      </c>
      <c r="L23" s="29" t="str">
        <f t="shared" si="4"/>
        <v>ОДНОРОДНЫЕ</v>
      </c>
      <c r="M23" s="30">
        <f t="shared" si="5"/>
        <v>170895.64666666667</v>
      </c>
    </row>
    <row r="24" spans="1:13" ht="30" x14ac:dyDescent="0.25">
      <c r="A24" s="13">
        <v>3</v>
      </c>
      <c r="B24" s="28" t="s">
        <v>33</v>
      </c>
      <c r="C24" s="29" t="s">
        <v>61</v>
      </c>
      <c r="D24" s="27">
        <v>1</v>
      </c>
      <c r="E24" s="25">
        <v>169430.18</v>
      </c>
      <c r="F24" s="14">
        <v>174164.76</v>
      </c>
      <c r="G24" s="30">
        <v>169092</v>
      </c>
      <c r="H24" s="30">
        <f t="shared" si="0"/>
        <v>170895.64666666667</v>
      </c>
      <c r="I24" s="29">
        <f t="shared" si="1"/>
        <v>3</v>
      </c>
      <c r="J24" s="29">
        <f t="shared" si="2"/>
        <v>2836.1801631302224</v>
      </c>
      <c r="K24" s="29">
        <f t="shared" si="3"/>
        <v>1.6595976658564124</v>
      </c>
      <c r="L24" s="29" t="str">
        <f t="shared" si="4"/>
        <v>ОДНОРОДНЫЕ</v>
      </c>
      <c r="M24" s="30">
        <f t="shared" si="5"/>
        <v>170895.64666666667</v>
      </c>
    </row>
    <row r="25" spans="1:13" ht="45" x14ac:dyDescent="0.25">
      <c r="A25" s="13">
        <v>4</v>
      </c>
      <c r="B25" s="28" t="s">
        <v>34</v>
      </c>
      <c r="C25" s="29" t="s">
        <v>61</v>
      </c>
      <c r="D25" s="27">
        <v>1</v>
      </c>
      <c r="E25" s="25">
        <v>108324.22</v>
      </c>
      <c r="F25" s="14">
        <v>111351.24</v>
      </c>
      <c r="G25" s="30">
        <v>108108</v>
      </c>
      <c r="H25" s="30">
        <f t="shared" si="0"/>
        <v>109261.15333333334</v>
      </c>
      <c r="I25" s="29">
        <f t="shared" si="1"/>
        <v>3</v>
      </c>
      <c r="J25" s="29">
        <f t="shared" si="2"/>
        <v>1813.293820022928</v>
      </c>
      <c r="K25" s="29">
        <f t="shared" si="3"/>
        <v>1.6595960821417848</v>
      </c>
      <c r="L25" s="29" t="str">
        <f t="shared" si="4"/>
        <v>ОДНОРОДНЫЕ</v>
      </c>
      <c r="M25" s="30">
        <f t="shared" si="5"/>
        <v>109261.15333333334</v>
      </c>
    </row>
    <row r="26" spans="1:13" ht="45" x14ac:dyDescent="0.25">
      <c r="A26" s="13">
        <v>5</v>
      </c>
      <c r="B26" s="28" t="s">
        <v>35</v>
      </c>
      <c r="C26" s="29" t="s">
        <v>61</v>
      </c>
      <c r="D26" s="27">
        <v>1</v>
      </c>
      <c r="E26" s="25">
        <v>108324.22</v>
      </c>
      <c r="F26" s="14">
        <v>111351.24</v>
      </c>
      <c r="G26" s="30">
        <v>108108</v>
      </c>
      <c r="H26" s="30">
        <f t="shared" si="0"/>
        <v>109261.15333333334</v>
      </c>
      <c r="I26" s="29">
        <f t="shared" si="1"/>
        <v>3</v>
      </c>
      <c r="J26" s="29">
        <f t="shared" si="2"/>
        <v>1813.293820022928</v>
      </c>
      <c r="K26" s="29">
        <f t="shared" si="3"/>
        <v>1.6595960821417848</v>
      </c>
      <c r="L26" s="29" t="str">
        <f t="shared" si="4"/>
        <v>ОДНОРОДНЫЕ</v>
      </c>
      <c r="M26" s="30">
        <f t="shared" si="5"/>
        <v>109261.15333333334</v>
      </c>
    </row>
    <row r="27" spans="1:13" ht="45" x14ac:dyDescent="0.25">
      <c r="A27" s="13">
        <v>6</v>
      </c>
      <c r="B27" s="28" t="s">
        <v>36</v>
      </c>
      <c r="C27" s="29" t="s">
        <v>61</v>
      </c>
      <c r="D27" s="27">
        <v>1</v>
      </c>
      <c r="E27" s="25">
        <v>108324.22</v>
      </c>
      <c r="F27" s="14">
        <v>111351.24</v>
      </c>
      <c r="G27" s="30">
        <v>108108</v>
      </c>
      <c r="H27" s="30">
        <f t="shared" si="0"/>
        <v>109261.15333333334</v>
      </c>
      <c r="I27" s="29">
        <f t="shared" si="1"/>
        <v>3</v>
      </c>
      <c r="J27" s="29">
        <f t="shared" si="2"/>
        <v>1813.293820022928</v>
      </c>
      <c r="K27" s="29">
        <f t="shared" si="3"/>
        <v>1.6595960821417848</v>
      </c>
      <c r="L27" s="29" t="str">
        <f t="shared" si="4"/>
        <v>ОДНОРОДНЫЕ</v>
      </c>
      <c r="M27" s="30">
        <f t="shared" si="5"/>
        <v>109261.15333333334</v>
      </c>
    </row>
    <row r="28" spans="1:13" ht="30" x14ac:dyDescent="0.25">
      <c r="A28" s="13">
        <v>7</v>
      </c>
      <c r="B28" s="28" t="s">
        <v>37</v>
      </c>
      <c r="C28" s="29" t="s">
        <v>28</v>
      </c>
      <c r="D28" s="27">
        <v>1</v>
      </c>
      <c r="E28" s="25">
        <v>63404.72</v>
      </c>
      <c r="F28" s="14">
        <v>65176.5</v>
      </c>
      <c r="G28" s="30">
        <v>63278.16</v>
      </c>
      <c r="H28" s="30">
        <f t="shared" si="0"/>
        <v>63953.126666666671</v>
      </c>
      <c r="I28" s="29">
        <f t="shared" si="1"/>
        <v>3</v>
      </c>
      <c r="J28" s="29">
        <f t="shared" si="2"/>
        <v>1061.360491507636</v>
      </c>
      <c r="K28" s="29">
        <f t="shared" si="3"/>
        <v>1.6595912456940638</v>
      </c>
      <c r="L28" s="29" t="str">
        <f t="shared" si="4"/>
        <v>ОДНОРОДНЫЕ</v>
      </c>
      <c r="M28" s="30">
        <f t="shared" si="5"/>
        <v>63953.126666666671</v>
      </c>
    </row>
    <row r="29" spans="1:13" ht="45" x14ac:dyDescent="0.25">
      <c r="A29" s="13">
        <v>8</v>
      </c>
      <c r="B29" s="28" t="s">
        <v>38</v>
      </c>
      <c r="C29" s="29" t="s">
        <v>28</v>
      </c>
      <c r="D29" s="27">
        <v>1</v>
      </c>
      <c r="E29" s="25">
        <v>44531.97</v>
      </c>
      <c r="F29" s="14">
        <v>45776.37</v>
      </c>
      <c r="G29" s="30">
        <v>44443.08</v>
      </c>
      <c r="H29" s="30">
        <f t="shared" si="0"/>
        <v>44917.139999999992</v>
      </c>
      <c r="I29" s="29">
        <f t="shared" si="1"/>
        <v>3</v>
      </c>
      <c r="J29" s="29">
        <f t="shared" si="2"/>
        <v>745.4411463690484</v>
      </c>
      <c r="K29" s="29">
        <f t="shared" si="3"/>
        <v>1.6595917424151416</v>
      </c>
      <c r="L29" s="29" t="str">
        <f t="shared" si="4"/>
        <v>ОДНОРОДНЫЕ</v>
      </c>
      <c r="M29" s="30">
        <f t="shared" si="5"/>
        <v>44917.139999999992</v>
      </c>
    </row>
    <row r="30" spans="1:13" ht="30" x14ac:dyDescent="0.25">
      <c r="A30" s="13">
        <v>9</v>
      </c>
      <c r="B30" s="28" t="s">
        <v>39</v>
      </c>
      <c r="C30" s="29" t="s">
        <v>28</v>
      </c>
      <c r="D30" s="27">
        <v>1</v>
      </c>
      <c r="E30" s="25">
        <v>50100</v>
      </c>
      <c r="F30" s="14">
        <v>51500</v>
      </c>
      <c r="G30" s="30">
        <v>50000</v>
      </c>
      <c r="H30" s="30">
        <f t="shared" si="0"/>
        <v>50533.333333333336</v>
      </c>
      <c r="I30" s="29">
        <f t="shared" si="1"/>
        <v>3</v>
      </c>
      <c r="J30" s="29">
        <f t="shared" si="2"/>
        <v>838.64970836060832</v>
      </c>
      <c r="K30" s="29">
        <f t="shared" si="3"/>
        <v>1.6595970482070084</v>
      </c>
      <c r="L30" s="29" t="str">
        <f t="shared" si="4"/>
        <v>ОДНОРОДНЫЕ</v>
      </c>
      <c r="M30" s="30">
        <f t="shared" si="5"/>
        <v>50533.333333333336</v>
      </c>
    </row>
    <row r="31" spans="1:13" x14ac:dyDescent="0.25">
      <c r="A31" s="13">
        <v>10</v>
      </c>
      <c r="B31" s="28" t="s">
        <v>40</v>
      </c>
      <c r="C31" s="29" t="s">
        <v>28</v>
      </c>
      <c r="D31" s="27">
        <v>5</v>
      </c>
      <c r="E31" s="25">
        <v>4189.46</v>
      </c>
      <c r="F31" s="14">
        <v>4306.53</v>
      </c>
      <c r="G31" s="30">
        <v>4181.1000000000004</v>
      </c>
      <c r="H31" s="30">
        <f t="shared" si="0"/>
        <v>4225.6966666666667</v>
      </c>
      <c r="I31" s="29">
        <f t="shared" si="1"/>
        <v>3</v>
      </c>
      <c r="J31" s="29">
        <f t="shared" si="2"/>
        <v>70.128405324328426</v>
      </c>
      <c r="K31" s="29">
        <f t="shared" si="3"/>
        <v>1.6595702639405832</v>
      </c>
      <c r="L31" s="29" t="str">
        <f t="shared" si="4"/>
        <v>ОДНОРОДНЫЕ</v>
      </c>
      <c r="M31" s="30">
        <f t="shared" si="5"/>
        <v>21128.483333333334</v>
      </c>
    </row>
    <row r="32" spans="1:13" x14ac:dyDescent="0.25">
      <c r="A32" s="13">
        <v>11</v>
      </c>
      <c r="B32" s="28" t="s">
        <v>41</v>
      </c>
      <c r="C32" s="29" t="s">
        <v>28</v>
      </c>
      <c r="D32" s="27">
        <v>10</v>
      </c>
      <c r="E32" s="25">
        <v>3981.15</v>
      </c>
      <c r="F32" s="14">
        <v>4092.4</v>
      </c>
      <c r="G32" s="30">
        <v>3973.2</v>
      </c>
      <c r="H32" s="30">
        <f t="shared" si="0"/>
        <v>4015.5833333333335</v>
      </c>
      <c r="I32" s="29">
        <f t="shared" si="1"/>
        <v>3</v>
      </c>
      <c r="J32" s="29">
        <f t="shared" si="2"/>
        <v>66.643835673926702</v>
      </c>
      <c r="K32" s="29">
        <f t="shared" si="3"/>
        <v>1.659630249003093</v>
      </c>
      <c r="L32" s="29" t="str">
        <f t="shared" si="4"/>
        <v>ОДНОРОДНЫЕ</v>
      </c>
      <c r="M32" s="30">
        <f t="shared" si="5"/>
        <v>40155.833333333336</v>
      </c>
    </row>
    <row r="33" spans="1:13" ht="75" x14ac:dyDescent="0.25">
      <c r="A33" s="13">
        <v>12</v>
      </c>
      <c r="B33" s="28" t="s">
        <v>42</v>
      </c>
      <c r="C33" s="29" t="s">
        <v>28</v>
      </c>
      <c r="D33" s="27">
        <v>1</v>
      </c>
      <c r="E33" s="25">
        <v>56939.65</v>
      </c>
      <c r="F33" s="14">
        <v>58530.78</v>
      </c>
      <c r="G33" s="30">
        <v>56826</v>
      </c>
      <c r="H33" s="30">
        <f t="shared" si="0"/>
        <v>57432.143333333333</v>
      </c>
      <c r="I33" s="29">
        <f t="shared" si="1"/>
        <v>3</v>
      </c>
      <c r="J33" s="29">
        <f t="shared" si="2"/>
        <v>953.14268325016872</v>
      </c>
      <c r="K33" s="29">
        <f t="shared" si="3"/>
        <v>1.6595979671491197</v>
      </c>
      <c r="L33" s="29" t="str">
        <f t="shared" si="4"/>
        <v>ОДНОРОДНЫЕ</v>
      </c>
      <c r="M33" s="30">
        <f t="shared" si="5"/>
        <v>57432.143333333333</v>
      </c>
    </row>
    <row r="34" spans="1:13" ht="30" x14ac:dyDescent="0.25">
      <c r="A34" s="13">
        <v>13</v>
      </c>
      <c r="B34" s="28" t="s">
        <v>43</v>
      </c>
      <c r="C34" s="29" t="s">
        <v>28</v>
      </c>
      <c r="D34" s="27">
        <v>1</v>
      </c>
      <c r="E34" s="25">
        <v>125915.33</v>
      </c>
      <c r="F34" s="14">
        <v>129433.92</v>
      </c>
      <c r="G34" s="30">
        <v>125664</v>
      </c>
      <c r="H34" s="30">
        <f t="shared" si="0"/>
        <v>127004.41666666667</v>
      </c>
      <c r="I34" s="29">
        <f t="shared" si="1"/>
        <v>3</v>
      </c>
      <c r="J34" s="29">
        <f t="shared" si="2"/>
        <v>2107.7610223251891</v>
      </c>
      <c r="K34" s="29">
        <f t="shared" si="3"/>
        <v>1.6595966326566247</v>
      </c>
      <c r="L34" s="29" t="str">
        <f t="shared" si="4"/>
        <v>ОДНОРОДНЫЕ</v>
      </c>
      <c r="M34" s="30">
        <f t="shared" si="5"/>
        <v>127004.41666666667</v>
      </c>
    </row>
    <row r="35" spans="1:13" ht="30" x14ac:dyDescent="0.25">
      <c r="A35" s="13">
        <v>14</v>
      </c>
      <c r="B35" s="28" t="s">
        <v>44</v>
      </c>
      <c r="C35" s="29" t="s">
        <v>28</v>
      </c>
      <c r="D35" s="27">
        <v>1</v>
      </c>
      <c r="E35" s="25">
        <v>125915.33</v>
      </c>
      <c r="F35" s="14">
        <v>129433.92</v>
      </c>
      <c r="G35" s="30">
        <v>125664</v>
      </c>
      <c r="H35" s="30">
        <f t="shared" si="0"/>
        <v>127004.41666666667</v>
      </c>
      <c r="I35" s="29">
        <f t="shared" si="1"/>
        <v>3</v>
      </c>
      <c r="J35" s="29">
        <f t="shared" si="2"/>
        <v>2107.7610223251891</v>
      </c>
      <c r="K35" s="29">
        <f t="shared" si="3"/>
        <v>1.6595966326566247</v>
      </c>
      <c r="L35" s="29" t="str">
        <f t="shared" si="4"/>
        <v>ОДНОРОДНЫЕ</v>
      </c>
      <c r="M35" s="30">
        <f t="shared" si="5"/>
        <v>127004.41666666667</v>
      </c>
    </row>
    <row r="36" spans="1:13" ht="60" x14ac:dyDescent="0.25">
      <c r="A36" s="13">
        <v>15</v>
      </c>
      <c r="B36" s="28" t="s">
        <v>45</v>
      </c>
      <c r="C36" s="29" t="s">
        <v>61</v>
      </c>
      <c r="D36" s="27">
        <v>1</v>
      </c>
      <c r="E36" s="25">
        <v>158320.01</v>
      </c>
      <c r="F36" s="14">
        <v>162744.12</v>
      </c>
      <c r="G36" s="30">
        <v>158004</v>
      </c>
      <c r="H36" s="30">
        <f t="shared" si="0"/>
        <v>159689.37666666668</v>
      </c>
      <c r="I36" s="29">
        <f t="shared" si="1"/>
        <v>3</v>
      </c>
      <c r="J36" s="29">
        <f t="shared" si="2"/>
        <v>2650.1996536927754</v>
      </c>
      <c r="K36" s="29">
        <f t="shared" si="3"/>
        <v>1.659596717710762</v>
      </c>
      <c r="L36" s="29" t="str">
        <f t="shared" si="4"/>
        <v>ОДНОРОДНЫЕ</v>
      </c>
      <c r="M36" s="30">
        <f t="shared" si="5"/>
        <v>159689.37666666668</v>
      </c>
    </row>
    <row r="37" spans="1:13" ht="30" x14ac:dyDescent="0.25">
      <c r="A37" s="13">
        <v>16</v>
      </c>
      <c r="B37" s="28" t="s">
        <v>46</v>
      </c>
      <c r="C37" s="29" t="s">
        <v>61</v>
      </c>
      <c r="D37" s="27">
        <v>1</v>
      </c>
      <c r="E37" s="25">
        <v>5555.09</v>
      </c>
      <c r="F37" s="14">
        <v>5710.32</v>
      </c>
      <c r="G37" s="30">
        <v>5544</v>
      </c>
      <c r="H37" s="30">
        <f t="shared" si="0"/>
        <v>5603.1366666666663</v>
      </c>
      <c r="I37" s="29">
        <f t="shared" si="1"/>
        <v>3</v>
      </c>
      <c r="J37" s="29">
        <f t="shared" si="2"/>
        <v>92.988962965146015</v>
      </c>
      <c r="K37" s="29">
        <f t="shared" si="3"/>
        <v>1.6595876291638914</v>
      </c>
      <c r="L37" s="29" t="str">
        <f t="shared" si="4"/>
        <v>ОДНОРОДНЫЕ</v>
      </c>
      <c r="M37" s="30">
        <f t="shared" si="5"/>
        <v>5603.1366666666663</v>
      </c>
    </row>
    <row r="38" spans="1:13" ht="30" x14ac:dyDescent="0.25">
      <c r="A38" s="13">
        <v>17</v>
      </c>
      <c r="B38" s="28" t="s">
        <v>47</v>
      </c>
      <c r="C38" s="29" t="s">
        <v>28</v>
      </c>
      <c r="D38" s="27">
        <v>5</v>
      </c>
      <c r="E38" s="25">
        <v>1368.93</v>
      </c>
      <c r="F38" s="14">
        <v>1407.19</v>
      </c>
      <c r="G38" s="30">
        <v>1366.2</v>
      </c>
      <c r="H38" s="30">
        <f t="shared" si="0"/>
        <v>1380.7733333333333</v>
      </c>
      <c r="I38" s="29">
        <f t="shared" si="1"/>
        <v>3</v>
      </c>
      <c r="J38" s="29">
        <f t="shared" si="2"/>
        <v>22.918190009975337</v>
      </c>
      <c r="K38" s="29">
        <f t="shared" si="3"/>
        <v>1.6598082724156031</v>
      </c>
      <c r="L38" s="29" t="str">
        <f t="shared" si="4"/>
        <v>ОДНОРОДНЫЕ</v>
      </c>
      <c r="M38" s="30">
        <f t="shared" si="5"/>
        <v>6903.8666666666668</v>
      </c>
    </row>
    <row r="39" spans="1:13" ht="30" x14ac:dyDescent="0.25">
      <c r="A39" s="13">
        <v>18</v>
      </c>
      <c r="B39" s="28" t="s">
        <v>48</v>
      </c>
      <c r="C39" s="29" t="s">
        <v>28</v>
      </c>
      <c r="D39" s="27">
        <v>5</v>
      </c>
      <c r="E39" s="25">
        <v>1368.93</v>
      </c>
      <c r="F39" s="14">
        <v>1407.19</v>
      </c>
      <c r="G39" s="23">
        <v>1366.2</v>
      </c>
      <c r="H39" s="23">
        <f t="shared" ref="H39:H51" si="6">AVERAGE(E39:G39)</f>
        <v>1380.7733333333333</v>
      </c>
      <c r="I39" s="24">
        <f t="shared" ref="I39:I51" si="7" xml:space="preserve"> COUNT(E39:G39)</f>
        <v>3</v>
      </c>
      <c r="J39" s="24">
        <f t="shared" ref="J39:J51" si="8">STDEV(E39:G39)</f>
        <v>22.918190009975337</v>
      </c>
      <c r="K39" s="24">
        <f t="shared" ref="K39:K51" si="9">J39/H39*100</f>
        <v>1.6598082724156031</v>
      </c>
      <c r="L39" s="24" t="str">
        <f t="shared" ref="L39:L51" si="10">IF(K39&lt;33,"ОДНОРОДНЫЕ","НЕОДНОРОДНЫЕ")</f>
        <v>ОДНОРОДНЫЕ</v>
      </c>
      <c r="M39" s="23">
        <f t="shared" ref="M39:M51" si="11">D39*H39</f>
        <v>6903.8666666666668</v>
      </c>
    </row>
    <row r="40" spans="1:13" ht="75" x14ac:dyDescent="0.25">
      <c r="A40" s="13">
        <v>19</v>
      </c>
      <c r="B40" s="28" t="s">
        <v>49</v>
      </c>
      <c r="C40" s="29" t="s">
        <v>28</v>
      </c>
      <c r="D40" s="27">
        <v>5</v>
      </c>
      <c r="E40" s="25">
        <v>6098.22</v>
      </c>
      <c r="F40" s="14">
        <v>6268.63</v>
      </c>
      <c r="G40" s="23">
        <v>6086.05</v>
      </c>
      <c r="H40" s="23">
        <f t="shared" si="6"/>
        <v>6150.9666666666672</v>
      </c>
      <c r="I40" s="24">
        <f t="shared" si="7"/>
        <v>3</v>
      </c>
      <c r="J40" s="24">
        <f t="shared" si="8"/>
        <v>102.08095921048803</v>
      </c>
      <c r="K40" s="24">
        <f t="shared" si="9"/>
        <v>1.6595921379916656</v>
      </c>
      <c r="L40" s="24" t="str">
        <f t="shared" si="10"/>
        <v>ОДНОРОДНЫЕ</v>
      </c>
      <c r="M40" s="23">
        <f t="shared" si="11"/>
        <v>30754.833333333336</v>
      </c>
    </row>
    <row r="41" spans="1:13" ht="30" x14ac:dyDescent="0.25">
      <c r="A41" s="13">
        <v>20</v>
      </c>
      <c r="B41" s="28" t="s">
        <v>50</v>
      </c>
      <c r="C41" s="29" t="s">
        <v>61</v>
      </c>
      <c r="D41" s="27">
        <v>3</v>
      </c>
      <c r="E41" s="25">
        <v>4513.51</v>
      </c>
      <c r="F41" s="14">
        <v>4639.6400000000003</v>
      </c>
      <c r="G41" s="23">
        <v>4504.5</v>
      </c>
      <c r="H41" s="23">
        <f t="shared" si="6"/>
        <v>4552.55</v>
      </c>
      <c r="I41" s="24">
        <f t="shared" si="7"/>
        <v>3</v>
      </c>
      <c r="J41" s="24">
        <f t="shared" si="8"/>
        <v>75.556575491482008</v>
      </c>
      <c r="K41" s="24">
        <f t="shared" si="9"/>
        <v>1.6596539410106865</v>
      </c>
      <c r="L41" s="24" t="str">
        <f t="shared" si="10"/>
        <v>ОДНОРОДНЫЕ</v>
      </c>
      <c r="M41" s="23">
        <f t="shared" si="11"/>
        <v>13657.650000000001</v>
      </c>
    </row>
    <row r="42" spans="1:13" ht="75" x14ac:dyDescent="0.25">
      <c r="A42" s="13">
        <v>21</v>
      </c>
      <c r="B42" s="28" t="s">
        <v>51</v>
      </c>
      <c r="C42" s="29" t="s">
        <v>28</v>
      </c>
      <c r="D42" s="27">
        <v>10</v>
      </c>
      <c r="E42" s="25">
        <v>1990.57</v>
      </c>
      <c r="F42" s="14">
        <v>2046.2</v>
      </c>
      <c r="G42" s="23">
        <v>1986.6</v>
      </c>
      <c r="H42" s="23">
        <f t="shared" si="6"/>
        <v>2007.79</v>
      </c>
      <c r="I42" s="24">
        <f t="shared" si="7"/>
        <v>3</v>
      </c>
      <c r="J42" s="24">
        <f t="shared" si="8"/>
        <v>33.323209629325994</v>
      </c>
      <c r="K42" s="24">
        <f t="shared" si="9"/>
        <v>1.6596959656799761</v>
      </c>
      <c r="L42" s="24" t="str">
        <f t="shared" si="10"/>
        <v>ОДНОРОДНЫЕ</v>
      </c>
      <c r="M42" s="23">
        <f t="shared" si="11"/>
        <v>20077.900000000001</v>
      </c>
    </row>
    <row r="43" spans="1:13" ht="60" x14ac:dyDescent="0.25">
      <c r="A43" s="13">
        <v>22</v>
      </c>
      <c r="B43" s="28" t="s">
        <v>52</v>
      </c>
      <c r="C43" s="29" t="s">
        <v>28</v>
      </c>
      <c r="D43" s="27">
        <v>3</v>
      </c>
      <c r="E43" s="25">
        <v>1666.53</v>
      </c>
      <c r="F43" s="14">
        <v>1713.1</v>
      </c>
      <c r="G43" s="23">
        <v>1663.2</v>
      </c>
      <c r="H43" s="23">
        <f t="shared" si="6"/>
        <v>1680.9433333333334</v>
      </c>
      <c r="I43" s="24">
        <f t="shared" si="7"/>
        <v>3</v>
      </c>
      <c r="J43" s="24">
        <f t="shared" si="8"/>
        <v>27.898219178530557</v>
      </c>
      <c r="K43" s="24">
        <f t="shared" si="9"/>
        <v>1.659676362986491</v>
      </c>
      <c r="L43" s="24" t="str">
        <f t="shared" si="10"/>
        <v>ОДНОРОДНЫЕ</v>
      </c>
      <c r="M43" s="23">
        <f t="shared" si="11"/>
        <v>5042.83</v>
      </c>
    </row>
    <row r="44" spans="1:13" ht="60" x14ac:dyDescent="0.25">
      <c r="A44" s="13">
        <v>23</v>
      </c>
      <c r="B44" s="28" t="s">
        <v>53</v>
      </c>
      <c r="C44" s="29" t="s">
        <v>28</v>
      </c>
      <c r="D44" s="27">
        <v>2</v>
      </c>
      <c r="E44" s="25">
        <v>7406.78</v>
      </c>
      <c r="F44" s="14">
        <v>7613.76</v>
      </c>
      <c r="G44" s="23">
        <v>7392</v>
      </c>
      <c r="H44" s="23">
        <f t="shared" si="6"/>
        <v>7470.8466666666673</v>
      </c>
      <c r="I44" s="24">
        <f t="shared" si="7"/>
        <v>3</v>
      </c>
      <c r="J44" s="24">
        <f t="shared" si="8"/>
        <v>123.9870063084571</v>
      </c>
      <c r="K44" s="24">
        <f t="shared" si="9"/>
        <v>1.6596111771596225</v>
      </c>
      <c r="L44" s="24" t="str">
        <f t="shared" si="10"/>
        <v>ОДНОРОДНЫЕ</v>
      </c>
      <c r="M44" s="23">
        <f t="shared" si="11"/>
        <v>14941.693333333335</v>
      </c>
    </row>
    <row r="45" spans="1:13" ht="75" x14ac:dyDescent="0.25">
      <c r="A45" s="13">
        <v>24</v>
      </c>
      <c r="B45" s="28" t="s">
        <v>54</v>
      </c>
      <c r="C45" s="29" t="s">
        <v>28</v>
      </c>
      <c r="D45" s="27">
        <v>10</v>
      </c>
      <c r="E45" s="25">
        <v>2083.16</v>
      </c>
      <c r="F45" s="14">
        <v>2141.37</v>
      </c>
      <c r="G45" s="23">
        <v>2079</v>
      </c>
      <c r="H45" s="23">
        <f t="shared" si="6"/>
        <v>2101.1766666666667</v>
      </c>
      <c r="I45" s="24">
        <f t="shared" si="7"/>
        <v>3</v>
      </c>
      <c r="J45" s="24">
        <f t="shared" si="8"/>
        <v>34.870538185312419</v>
      </c>
      <c r="K45" s="24">
        <f t="shared" si="9"/>
        <v>1.659571931218496</v>
      </c>
      <c r="L45" s="24" t="str">
        <f t="shared" si="10"/>
        <v>ОДНОРОДНЫЕ</v>
      </c>
      <c r="M45" s="23">
        <f t="shared" si="11"/>
        <v>21011.766666666666</v>
      </c>
    </row>
    <row r="46" spans="1:13" x14ac:dyDescent="0.25">
      <c r="A46" s="13">
        <v>25</v>
      </c>
      <c r="B46" s="28" t="s">
        <v>55</v>
      </c>
      <c r="C46" s="29" t="s">
        <v>28</v>
      </c>
      <c r="D46" s="27">
        <v>10</v>
      </c>
      <c r="E46" s="25">
        <v>3333.05</v>
      </c>
      <c r="F46" s="14">
        <v>3426.19</v>
      </c>
      <c r="G46" s="23">
        <v>3326.4</v>
      </c>
      <c r="H46" s="23">
        <f t="shared" si="6"/>
        <v>3361.8799999999997</v>
      </c>
      <c r="I46" s="24">
        <f t="shared" si="7"/>
        <v>3</v>
      </c>
      <c r="J46" s="24">
        <f t="shared" si="8"/>
        <v>55.793258553341325</v>
      </c>
      <c r="K46" s="24">
        <f t="shared" si="9"/>
        <v>1.6595850700602439</v>
      </c>
      <c r="L46" s="24" t="str">
        <f t="shared" si="10"/>
        <v>ОДНОРОДНЫЕ</v>
      </c>
      <c r="M46" s="23">
        <f t="shared" si="11"/>
        <v>33618.799999999996</v>
      </c>
    </row>
    <row r="47" spans="1:13" ht="30" x14ac:dyDescent="0.25">
      <c r="A47" s="13">
        <v>26</v>
      </c>
      <c r="B47" s="28" t="s">
        <v>56</v>
      </c>
      <c r="C47" s="31" t="s">
        <v>28</v>
      </c>
      <c r="D47" s="32">
        <v>5</v>
      </c>
      <c r="E47" s="25">
        <v>3240.47</v>
      </c>
      <c r="F47" s="14">
        <v>3331.02</v>
      </c>
      <c r="G47" s="23">
        <v>3234</v>
      </c>
      <c r="H47" s="23">
        <f t="shared" si="6"/>
        <v>3268.4966666666664</v>
      </c>
      <c r="I47" s="24">
        <f t="shared" si="7"/>
        <v>3</v>
      </c>
      <c r="J47" s="24">
        <f t="shared" si="8"/>
        <v>54.243346442981725</v>
      </c>
      <c r="K47" s="24">
        <f t="shared" si="9"/>
        <v>1.6595809014026346</v>
      </c>
      <c r="L47" s="24" t="str">
        <f t="shared" si="10"/>
        <v>ОДНОРОДНЫЕ</v>
      </c>
      <c r="M47" s="23">
        <f t="shared" si="11"/>
        <v>16342.483333333332</v>
      </c>
    </row>
    <row r="48" spans="1:13" ht="45" x14ac:dyDescent="0.25">
      <c r="A48" s="13">
        <v>27</v>
      </c>
      <c r="B48" s="28" t="s">
        <v>57</v>
      </c>
      <c r="C48" s="29" t="s">
        <v>28</v>
      </c>
      <c r="D48" s="27">
        <v>1</v>
      </c>
      <c r="E48" s="25">
        <v>1897.99</v>
      </c>
      <c r="F48" s="14">
        <v>1951.03</v>
      </c>
      <c r="G48" s="23">
        <v>1894.2</v>
      </c>
      <c r="H48" s="23">
        <f t="shared" si="6"/>
        <v>1914.4066666666668</v>
      </c>
      <c r="I48" s="24">
        <f t="shared" si="7"/>
        <v>3</v>
      </c>
      <c r="J48" s="24">
        <f t="shared" si="8"/>
        <v>31.773297489139072</v>
      </c>
      <c r="K48" s="24">
        <f t="shared" si="9"/>
        <v>1.6596942563129606</v>
      </c>
      <c r="L48" s="24" t="str">
        <f t="shared" si="10"/>
        <v>ОДНОРОДНЫЕ</v>
      </c>
      <c r="M48" s="23">
        <f t="shared" si="11"/>
        <v>1914.4066666666668</v>
      </c>
    </row>
    <row r="49" spans="1:15" ht="30" x14ac:dyDescent="0.25">
      <c r="A49" s="13">
        <v>28</v>
      </c>
      <c r="B49" s="28" t="s">
        <v>58</v>
      </c>
      <c r="C49" s="29" t="s">
        <v>28</v>
      </c>
      <c r="D49" s="27">
        <v>10</v>
      </c>
      <c r="E49" s="25">
        <v>648.09</v>
      </c>
      <c r="F49" s="14">
        <v>666.2</v>
      </c>
      <c r="G49" s="23">
        <v>646.79999999999995</v>
      </c>
      <c r="H49" s="23">
        <f t="shared" si="6"/>
        <v>653.6966666666666</v>
      </c>
      <c r="I49" s="24">
        <f t="shared" si="7"/>
        <v>3</v>
      </c>
      <c r="J49" s="24">
        <f t="shared" si="8"/>
        <v>10.847397537351254</v>
      </c>
      <c r="K49" s="24">
        <f t="shared" si="9"/>
        <v>1.6593931238267374</v>
      </c>
      <c r="L49" s="24" t="str">
        <f t="shared" si="10"/>
        <v>ОДНОРОДНЫЕ</v>
      </c>
      <c r="M49" s="23">
        <f t="shared" si="11"/>
        <v>6536.9666666666662</v>
      </c>
    </row>
    <row r="50" spans="1:15" x14ac:dyDescent="0.25">
      <c r="A50" s="13">
        <v>29</v>
      </c>
      <c r="B50" s="28" t="s">
        <v>59</v>
      </c>
      <c r="C50" s="29" t="s">
        <v>28</v>
      </c>
      <c r="D50" s="27">
        <v>1</v>
      </c>
      <c r="E50" s="25">
        <v>53470.73</v>
      </c>
      <c r="F50" s="14">
        <v>54964.92</v>
      </c>
      <c r="G50" s="23">
        <v>53364</v>
      </c>
      <c r="H50" s="23">
        <f t="shared" si="6"/>
        <v>53933.216666666667</v>
      </c>
      <c r="I50" s="24">
        <f t="shared" si="7"/>
        <v>3</v>
      </c>
      <c r="J50" s="24">
        <f t="shared" si="8"/>
        <v>895.07354403609202</v>
      </c>
      <c r="K50" s="24">
        <f t="shared" si="9"/>
        <v>1.6595960696505065</v>
      </c>
      <c r="L50" s="24" t="str">
        <f t="shared" si="10"/>
        <v>ОДНОРОДНЫЕ</v>
      </c>
      <c r="M50" s="23">
        <f t="shared" si="11"/>
        <v>53933.216666666667</v>
      </c>
    </row>
    <row r="51" spans="1:15" ht="45" x14ac:dyDescent="0.25">
      <c r="A51" s="13">
        <v>30</v>
      </c>
      <c r="B51" s="28" t="s">
        <v>60</v>
      </c>
      <c r="C51" s="29" t="s">
        <v>28</v>
      </c>
      <c r="D51" s="27">
        <v>2</v>
      </c>
      <c r="E51" s="25">
        <v>9258.48</v>
      </c>
      <c r="F51" s="14">
        <v>9517.2000000000007</v>
      </c>
      <c r="G51" s="23">
        <v>9240</v>
      </c>
      <c r="H51" s="23">
        <f t="shared" si="6"/>
        <v>9338.56</v>
      </c>
      <c r="I51" s="24">
        <f t="shared" si="7"/>
        <v>3</v>
      </c>
      <c r="J51" s="24">
        <f t="shared" si="8"/>
        <v>154.98246610504094</v>
      </c>
      <c r="K51" s="24">
        <f t="shared" si="9"/>
        <v>1.6595970482070141</v>
      </c>
      <c r="L51" s="24" t="str">
        <f t="shared" si="10"/>
        <v>ОДНОРОДНЫЕ</v>
      </c>
      <c r="M51" s="23">
        <f t="shared" si="11"/>
        <v>18677.12</v>
      </c>
    </row>
    <row r="52" spans="1:15" x14ac:dyDescent="0.25">
      <c r="A52" s="20"/>
      <c r="B52" s="15"/>
      <c r="C52" s="16"/>
      <c r="D52" s="17"/>
      <c r="E52" s="26">
        <f>SUMPRODUCT($D$22:$D$51,E22:E51)</f>
        <v>1693020.5200000003</v>
      </c>
      <c r="F52" s="30">
        <f t="shared" ref="F52:G52" si="12">SUMPRODUCT($D$22:$D$51,F22:F51)</f>
        <v>1740330.5699999994</v>
      </c>
      <c r="G52" s="30">
        <f t="shared" si="12"/>
        <v>1689641.29</v>
      </c>
      <c r="H52" s="9"/>
      <c r="I52" s="10"/>
      <c r="J52" s="10"/>
      <c r="K52" s="10"/>
      <c r="L52" s="10"/>
      <c r="M52" s="12">
        <f>SUM(M22:M51)</f>
        <v>1707664.1266666667</v>
      </c>
    </row>
    <row r="53" spans="1:15" x14ac:dyDescent="0.25">
      <c r="A53" s="7"/>
      <c r="B53" s="7"/>
      <c r="C53" s="7"/>
      <c r="D53" s="7"/>
      <c r="E53" s="3"/>
      <c r="F53" s="3"/>
      <c r="G53" s="3"/>
      <c r="H53" s="3"/>
      <c r="I53" s="7"/>
      <c r="J53" s="7"/>
      <c r="K53" s="7"/>
      <c r="L53" s="7"/>
      <c r="M53" s="3"/>
    </row>
    <row r="54" spans="1:15" s="7" customFormat="1" ht="33.6" customHeight="1" x14ac:dyDescent="0.25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5" s="7" customFormat="1" ht="41.25" customHeight="1" x14ac:dyDescent="0.25">
      <c r="A55" s="35" t="s">
        <v>22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5" s="7" customFormat="1" ht="15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5" s="19" customFormat="1" ht="32.25" customHeight="1" x14ac:dyDescent="0.25">
      <c r="A57" s="33" t="s">
        <v>62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18"/>
      <c r="O57" s="18"/>
    </row>
  </sheetData>
  <mergeCells count="19">
    <mergeCell ref="G4:M4"/>
    <mergeCell ref="B20:B21"/>
    <mergeCell ref="C20:D20"/>
    <mergeCell ref="K8:M8"/>
    <mergeCell ref="A57:M57"/>
    <mergeCell ref="A56:M56"/>
    <mergeCell ref="J14:K14"/>
    <mergeCell ref="B16:L16"/>
    <mergeCell ref="A54:M54"/>
    <mergeCell ref="A55:M55"/>
    <mergeCell ref="M20:M21"/>
    <mergeCell ref="A19:B19"/>
    <mergeCell ref="C19:D19"/>
    <mergeCell ref="H20:H21"/>
    <mergeCell ref="I20:I21"/>
    <mergeCell ref="J20:J21"/>
    <mergeCell ref="K20:K21"/>
    <mergeCell ref="L20:L21"/>
    <mergeCell ref="A20:A21"/>
  </mergeCells>
  <conditionalFormatting sqref="L22:L52">
    <cfRule type="containsText" dxfId="5" priority="10" operator="containsText" text="НЕ">
      <formula>NOT(ISERROR(SEARCH("НЕ",L22)))</formula>
    </cfRule>
    <cfRule type="containsText" dxfId="4" priority="11" operator="containsText" text="ОДНОРОДНЫЕ">
      <formula>NOT(ISERROR(SEARCH("ОДНОРОДНЫЕ",L22)))</formula>
    </cfRule>
    <cfRule type="containsText" dxfId="3" priority="12" operator="containsText" text="НЕОДНОРОДНЫЕ">
      <formula>NOT(ISERROR(SEARCH("НЕОДНОРОДНЫЕ",L22)))</formula>
    </cfRule>
  </conditionalFormatting>
  <conditionalFormatting sqref="L22:L52">
    <cfRule type="containsText" dxfId="2" priority="7" operator="containsText" text="НЕОДНОРОДНЫЕ">
      <formula>NOT(ISERROR(SEARCH("НЕОДНОРОДНЫЕ",L22)))</formula>
    </cfRule>
    <cfRule type="containsText" dxfId="1" priority="8" operator="containsText" text="ОДНОРОДНЫЕ">
      <formula>NOT(ISERROR(SEARCH("ОДНОРОДНЫЕ",L22)))</formula>
    </cfRule>
    <cfRule type="containsText" dxfId="0" priority="9" operator="containsText" text="НЕОДНОРОДНЫЕ">
      <formula>NOT(ISERROR(SEARCH("НЕОДНОРОДНЫЕ",L22)))</formula>
    </cfRule>
  </conditionalFormatting>
  <pageMargins left="0.31496062992125984" right="0.19685039370078741" top="0.35433070866141736" bottom="0.35433070866141736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2023-02-17T01:56:15Z</dcterms:modified>
</cp:coreProperties>
</file>