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F25" i="1"/>
  <c r="G25" i="1"/>
  <c r="H21" i="1"/>
  <c r="M21" i="1" s="1"/>
  <c r="I21" i="1"/>
  <c r="J21" i="1"/>
  <c r="H22" i="1"/>
  <c r="M22" i="1" s="1"/>
  <c r="I22" i="1"/>
  <c r="J22" i="1"/>
  <c r="K22" i="1" s="1"/>
  <c r="L22" i="1" s="1"/>
  <c r="H23" i="1"/>
  <c r="M23" i="1" s="1"/>
  <c r="I23" i="1"/>
  <c r="J23" i="1"/>
  <c r="H24" i="1"/>
  <c r="M24" i="1" s="1"/>
  <c r="I24" i="1"/>
  <c r="J24" i="1"/>
  <c r="K24" i="1" l="1"/>
  <c r="L24" i="1" s="1"/>
  <c r="K23" i="1"/>
  <c r="L23" i="1" s="1"/>
  <c r="K21" i="1"/>
  <c r="L21" i="1" s="1"/>
  <c r="M25" i="1" l="1"/>
</calcChain>
</file>

<file path=xl/sharedStrings.xml><?xml version="1.0" encoding="utf-8"?>
<sst xmlns="http://schemas.openxmlformats.org/spreadsheetml/2006/main" count="44" uniqueCount="39">
  <si>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</si>
  <si>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</si>
  <si>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</si>
  <si>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</si>
  <si>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</si>
  <si>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</si>
  <si>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</si>
  <si>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</si>
  <si>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</si>
  <si>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</si>
  <si>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</si>
  <si>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</si>
  <si>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</si>
  <si>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</si>
  <si>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</si>
  <si>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</si>
  <si>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</si>
  <si>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</si>
  <si>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</si>
  <si>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</si>
  <si>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</si>
  <si>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</si>
  <si>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</si>
  <si>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</si>
  <si>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</si>
  <si>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</si>
  <si>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</si>
  <si>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№ 055-23</t>
  </si>
  <si>
    <t>Шланг д/микромотора  МС2</t>
  </si>
  <si>
    <t>Кабель измерительный для Raypex 040141000506</t>
  </si>
  <si>
    <t>Эжектор воздушный TY6F</t>
  </si>
  <si>
    <t>шт</t>
  </si>
  <si>
    <t xml:space="preserve">на поставку запасных частей для стоматологического оборудования (шланг, кабель, генератор, пистолет) </t>
  </si>
  <si>
    <t>путем запроса котировок в электронной форме, участниками которого могут являться</t>
  </si>
  <si>
    <t>Исходя из имеющегося у Заказчика объёма финансового обеспечения для осуществления закупки НМЦД устанавливается в размере 87960 руб. (восемьдесят семь тысяч девятьсот шестьдесят рублей 00 копеек)</t>
  </si>
  <si>
    <t>вх. № 607-02/23 от 07.02.2023</t>
  </si>
  <si>
    <t>вх. № 608-02/23 от 07.02.2023</t>
  </si>
  <si>
    <t>вх. № 609-02/23 от 07.02.2023</t>
  </si>
  <si>
    <t>Пистолет вода-воздух для Дипломат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</si>
</sst>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zoomScale="85" zoomScaleNormal="85" zoomScalePageLayoutView="70" workbookViewId="0">
      <selection activeCell="C36" sqref="C36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7.140625" style="2" customWidth="1"/>
    <col min="7" max="7" width="14.710937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24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25</v>
      </c>
    </row>
    <row r="3" spans="1:13" ht="14.45" hidden="1" customHeight="1" x14ac:dyDescent="0.25">
      <c r="A3" s="7"/>
      <c r="B3" s="7"/>
      <c r="C3" s="7"/>
      <c r="D3" s="7"/>
      <c r="E3" s="3"/>
      <c r="F3" s="3"/>
      <c r="G3" s="3"/>
      <c r="H3" s="3"/>
      <c r="I3" s="7"/>
      <c r="J3" s="7"/>
      <c r="K3" s="7"/>
      <c r="L3" s="7"/>
      <c r="M3" s="8"/>
    </row>
    <row r="4" spans="1:13" x14ac:dyDescent="0.25">
      <c r="A4" s="7"/>
      <c r="B4" s="7"/>
      <c r="C4" s="7"/>
      <c r="D4" s="7"/>
      <c r="E4" s="3"/>
      <c r="F4" s="3"/>
      <c r="G4" s="42" t="s">
        <v>32</v>
      </c>
      <c r="H4" s="42"/>
      <c r="I4" s="42"/>
      <c r="J4" s="42"/>
      <c r="K4" s="42"/>
      <c r="L4" s="42"/>
      <c r="M4" s="42"/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33</v>
      </c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26</v>
      </c>
    </row>
    <row r="7" spans="1:13" ht="14.45" customHeight="1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8" t="s">
        <v>27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3"/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5" t="s">
        <v>16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21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6" t="s">
        <v>17</v>
      </c>
    </row>
    <row r="12" spans="1:13" x14ac:dyDescent="0.25">
      <c r="A12" s="7"/>
      <c r="B12" s="7"/>
      <c r="C12" s="7"/>
      <c r="D12" s="7"/>
      <c r="E12" s="3"/>
      <c r="F12" s="3"/>
      <c r="G12" s="3"/>
      <c r="H12" s="3"/>
      <c r="I12" s="7"/>
      <c r="J12" s="7"/>
      <c r="K12" s="7"/>
      <c r="L12" s="7"/>
      <c r="M12" s="3"/>
    </row>
    <row r="13" spans="1:13" ht="28.9" customHeight="1" x14ac:dyDescent="0.25">
      <c r="A13" s="7"/>
      <c r="B13" s="7"/>
      <c r="C13" s="7"/>
      <c r="D13" s="7"/>
      <c r="E13" s="3"/>
      <c r="F13" s="3"/>
      <c r="G13" s="3"/>
      <c r="H13" s="3"/>
      <c r="I13" s="7"/>
      <c r="J13" s="32" t="s">
        <v>20</v>
      </c>
      <c r="K13" s="32"/>
      <c r="L13" s="7"/>
      <c r="M13" s="3" t="s">
        <v>18</v>
      </c>
    </row>
    <row r="14" spans="1:13" ht="18.75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4"/>
    </row>
    <row r="15" spans="1:13" ht="18.75" x14ac:dyDescent="0.25">
      <c r="A15" s="7"/>
      <c r="B15" s="32" t="s">
        <v>19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4"/>
    </row>
    <row r="16" spans="1:13" hidden="1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5" x14ac:dyDescent="0.25">
      <c r="A17" s="7"/>
      <c r="B17" s="7"/>
      <c r="C17" s="7"/>
      <c r="D17" s="7"/>
      <c r="E17" s="3"/>
      <c r="F17" s="3"/>
      <c r="G17" s="3"/>
      <c r="H17" s="3"/>
      <c r="I17" s="7"/>
      <c r="J17" s="7"/>
      <c r="K17" s="7"/>
      <c r="L17" s="7"/>
      <c r="M17" s="3"/>
    </row>
    <row r="18" spans="1:15" ht="54.6" customHeight="1" x14ac:dyDescent="0.25">
      <c r="A18" s="35" t="s">
        <v>14</v>
      </c>
      <c r="B18" s="36"/>
      <c r="C18" s="37"/>
      <c r="D18" s="36"/>
      <c r="E18" s="25" t="s">
        <v>35</v>
      </c>
      <c r="F18" s="25" t="s">
        <v>36</v>
      </c>
      <c r="G18" s="25" t="s">
        <v>37</v>
      </c>
      <c r="H18" s="9"/>
      <c r="I18" s="10"/>
      <c r="J18" s="10"/>
      <c r="K18" s="10"/>
      <c r="L18" s="10"/>
      <c r="M18" s="9"/>
    </row>
    <row r="19" spans="1:15" ht="30" customHeight="1" x14ac:dyDescent="0.25">
      <c r="A19" s="40" t="s">
        <v>0</v>
      </c>
      <c r="B19" s="40" t="s">
        <v>1</v>
      </c>
      <c r="C19" s="40" t="s">
        <v>2</v>
      </c>
      <c r="D19" s="40"/>
      <c r="E19" s="9" t="s">
        <v>5</v>
      </c>
      <c r="F19" s="9" t="s">
        <v>7</v>
      </c>
      <c r="G19" s="9" t="s">
        <v>8</v>
      </c>
      <c r="H19" s="38" t="s">
        <v>15</v>
      </c>
      <c r="I19" s="40" t="s">
        <v>11</v>
      </c>
      <c r="J19" s="40" t="s">
        <v>12</v>
      </c>
      <c r="K19" s="40" t="s">
        <v>13</v>
      </c>
      <c r="L19" s="40" t="s">
        <v>9</v>
      </c>
      <c r="M19" s="34" t="s">
        <v>10</v>
      </c>
    </row>
    <row r="20" spans="1:15" ht="30" x14ac:dyDescent="0.25">
      <c r="A20" s="41"/>
      <c r="B20" s="41"/>
      <c r="C20" s="11" t="s">
        <v>3</v>
      </c>
      <c r="D20" s="11" t="s">
        <v>4</v>
      </c>
      <c r="E20" s="23" t="s">
        <v>6</v>
      </c>
      <c r="F20" s="9" t="s">
        <v>6</v>
      </c>
      <c r="G20" s="9" t="s">
        <v>6</v>
      </c>
      <c r="H20" s="39"/>
      <c r="I20" s="40"/>
      <c r="J20" s="40"/>
      <c r="K20" s="40"/>
      <c r="L20" s="40"/>
      <c r="M20" s="34"/>
    </row>
    <row r="21" spans="1:15" x14ac:dyDescent="0.25">
      <c r="A21" s="13">
        <v>1</v>
      </c>
      <c r="B21" s="43" t="s">
        <v>28</v>
      </c>
      <c r="C21" s="28" t="s">
        <v>31</v>
      </c>
      <c r="D21" s="27">
        <v>2</v>
      </c>
      <c r="E21" s="26">
        <v>16816</v>
      </c>
      <c r="F21" s="14">
        <v>13035</v>
      </c>
      <c r="G21" s="22">
        <v>14339</v>
      </c>
      <c r="H21" s="22">
        <f t="shared" ref="H21:H24" si="0">AVERAGE(E21:G21)</f>
        <v>14730</v>
      </c>
      <c r="I21" s="20">
        <f t="shared" ref="I21:I24" si="1" xml:space="preserve"> COUNT(E21:G21)</f>
        <v>3</v>
      </c>
      <c r="J21" s="20">
        <f t="shared" ref="J21:J24" si="2">STDEV(E21:G21)</f>
        <v>1920.5861084575197</v>
      </c>
      <c r="K21" s="20">
        <f t="shared" ref="K21:K24" si="3">J21/H21*100</f>
        <v>13.038602229854174</v>
      </c>
      <c r="L21" s="20" t="str">
        <f t="shared" ref="L21:L24" si="4">IF(K21&lt;33,"ОДНОРОДНЫЕ","НЕОДНОРОДНЫЕ")</f>
        <v>ОДНОРОДНЫЕ</v>
      </c>
      <c r="M21" s="22">
        <f t="shared" ref="M21:M24" si="5">D21*H21</f>
        <v>29460</v>
      </c>
    </row>
    <row r="22" spans="1:15" ht="30" x14ac:dyDescent="0.25">
      <c r="A22" s="13">
        <v>2</v>
      </c>
      <c r="B22" s="43" t="s">
        <v>29</v>
      </c>
      <c r="C22" s="28" t="s">
        <v>31</v>
      </c>
      <c r="D22" s="27">
        <v>2</v>
      </c>
      <c r="E22" s="26">
        <v>8321</v>
      </c>
      <c r="F22" s="14">
        <v>6785</v>
      </c>
      <c r="G22" s="22">
        <v>7095</v>
      </c>
      <c r="H22" s="22">
        <f t="shared" si="0"/>
        <v>7400.333333333333</v>
      </c>
      <c r="I22" s="20">
        <f t="shared" si="1"/>
        <v>3</v>
      </c>
      <c r="J22" s="20">
        <f t="shared" si="2"/>
        <v>812.24708884263373</v>
      </c>
      <c r="K22" s="20">
        <f t="shared" si="3"/>
        <v>10.97581760518851</v>
      </c>
      <c r="L22" s="20" t="str">
        <f t="shared" si="4"/>
        <v>ОДНОРОДНЫЕ</v>
      </c>
      <c r="M22" s="22">
        <f t="shared" si="5"/>
        <v>14800.666666666666</v>
      </c>
    </row>
    <row r="23" spans="1:15" x14ac:dyDescent="0.25">
      <c r="A23" s="13">
        <v>3</v>
      </c>
      <c r="B23" s="43" t="s">
        <v>30</v>
      </c>
      <c r="C23" s="28" t="s">
        <v>31</v>
      </c>
      <c r="D23" s="27">
        <v>1</v>
      </c>
      <c r="E23" s="26">
        <v>2477</v>
      </c>
      <c r="F23" s="14">
        <v>1920</v>
      </c>
      <c r="G23" s="22">
        <v>2112</v>
      </c>
      <c r="H23" s="22">
        <f t="shared" si="0"/>
        <v>2169.6666666666665</v>
      </c>
      <c r="I23" s="20">
        <f t="shared" si="1"/>
        <v>3</v>
      </c>
      <c r="J23" s="20">
        <f t="shared" si="2"/>
        <v>282.94227915483577</v>
      </c>
      <c r="K23" s="20">
        <f t="shared" si="3"/>
        <v>13.040817905431053</v>
      </c>
      <c r="L23" s="20" t="str">
        <f t="shared" si="4"/>
        <v>ОДНОРОДНЫЕ</v>
      </c>
      <c r="M23" s="22">
        <f t="shared" si="5"/>
        <v>2169.6666666666665</v>
      </c>
    </row>
    <row r="24" spans="1:15" x14ac:dyDescent="0.25">
      <c r="A24" s="13">
        <v>4</v>
      </c>
      <c r="B24" s="43" t="s">
        <v>38</v>
      </c>
      <c r="C24" s="28" t="s">
        <v>31</v>
      </c>
      <c r="D24" s="27">
        <v>2</v>
      </c>
      <c r="E24" s="26">
        <v>29928</v>
      </c>
      <c r="F24" s="14">
        <v>23200</v>
      </c>
      <c r="G24" s="22">
        <v>25520</v>
      </c>
      <c r="H24" s="22">
        <f t="shared" si="0"/>
        <v>26216</v>
      </c>
      <c r="I24" s="20">
        <f t="shared" si="1"/>
        <v>3</v>
      </c>
      <c r="J24" s="20">
        <f t="shared" si="2"/>
        <v>3417.5734081362466</v>
      </c>
      <c r="K24" s="20">
        <f t="shared" si="3"/>
        <v>13.036212267837378</v>
      </c>
      <c r="L24" s="20" t="str">
        <f t="shared" si="4"/>
        <v>ОДНОРОДНЫЕ</v>
      </c>
      <c r="M24" s="22">
        <f t="shared" si="5"/>
        <v>52432</v>
      </c>
    </row>
    <row r="25" spans="1:15" x14ac:dyDescent="0.25">
      <c r="A25" s="21"/>
      <c r="B25" s="15"/>
      <c r="C25" s="16"/>
      <c r="D25" s="17"/>
      <c r="E25" s="24">
        <f>SUMPRODUCT($D$21:$D$24,E21:E24)</f>
        <v>112607</v>
      </c>
      <c r="F25" s="22">
        <f>SUMPRODUCT($D$21:$D$24,F21:F24)</f>
        <v>87960</v>
      </c>
      <c r="G25" s="22">
        <f>SUMPRODUCT($D$21:$D$24,G21:G24)</f>
        <v>96020</v>
      </c>
      <c r="H25" s="9"/>
      <c r="I25" s="10"/>
      <c r="J25" s="10"/>
      <c r="K25" s="10"/>
      <c r="L25" s="10"/>
      <c r="M25" s="12">
        <f>SUM(M21:M24)</f>
        <v>98862.333333333328</v>
      </c>
    </row>
    <row r="26" spans="1:15" x14ac:dyDescent="0.25">
      <c r="A26" s="7"/>
      <c r="B26" s="7"/>
      <c r="C26" s="7"/>
      <c r="D26" s="7"/>
      <c r="E26" s="3"/>
      <c r="F26" s="3"/>
      <c r="G26" s="3"/>
      <c r="H26" s="3"/>
      <c r="I26" s="7"/>
      <c r="J26" s="7"/>
      <c r="K26" s="7"/>
      <c r="L26" s="7"/>
      <c r="M26" s="3"/>
    </row>
    <row r="27" spans="1:15" s="7" customFormat="1" ht="33.6" customHeight="1" x14ac:dyDescent="0.25">
      <c r="A27" s="33" t="s">
        <v>23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5" s="7" customFormat="1" ht="21.75" customHeight="1" x14ac:dyDescent="0.25">
      <c r="A28" s="31" t="s">
        <v>22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5" s="7" customFormat="1" ht="15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5" s="19" customFormat="1" x14ac:dyDescent="0.25">
      <c r="A30" s="29" t="s">
        <v>34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18"/>
      <c r="O30" s="18"/>
    </row>
  </sheetData>
  <mergeCells count="18">
    <mergeCell ref="G4:M4"/>
    <mergeCell ref="B19:B20"/>
    <mergeCell ref="C19:D19"/>
    <mergeCell ref="A30:M30"/>
    <mergeCell ref="A29:M29"/>
    <mergeCell ref="J13:K13"/>
    <mergeCell ref="B15:L15"/>
    <mergeCell ref="A27:M27"/>
    <mergeCell ref="A28:M28"/>
    <mergeCell ref="M19:M20"/>
    <mergeCell ref="A18:B18"/>
    <mergeCell ref="C18:D18"/>
    <mergeCell ref="H19:H20"/>
    <mergeCell ref="I19:I20"/>
    <mergeCell ref="J19:J20"/>
    <mergeCell ref="K19:K20"/>
    <mergeCell ref="L19:L20"/>
    <mergeCell ref="A19:A20"/>
  </mergeCells>
  <conditionalFormatting sqref="L21:L25">
    <cfRule type="containsText" dxfId="5" priority="10" operator="containsText" text="НЕ">
      <formula>NOT(ISERROR(SEARCH("НЕ",L21)))</formula>
    </cfRule>
    <cfRule type="containsText" dxfId="4" priority="11" operator="containsText" text="ОДНОРОДНЫЕ">
      <formula>NOT(ISERROR(SEARCH("ОДНОРОДНЫЕ",L21)))</formula>
    </cfRule>
    <cfRule type="containsText" dxfId="3" priority="12" operator="containsText" text="НЕОДНОРОДНЫЕ">
      <formula>NOT(ISERROR(SEARCH("НЕОДНОРОДНЫЕ",L21)))</formula>
    </cfRule>
  </conditionalFormatting>
  <conditionalFormatting sqref="L21:L25">
    <cfRule type="containsText" dxfId="2" priority="7" operator="containsText" text="НЕОДНОРОДНЫЕ">
      <formula>NOT(ISERROR(SEARCH("НЕОДНОРОДНЫЕ",L21)))</formula>
    </cfRule>
    <cfRule type="containsText" dxfId="1" priority="8" operator="containsText" text="ОДНОРОДНЫЕ">
      <formula>NOT(ISERROR(SEARCH("ОДНОРОДНЫЕ",L21)))</formula>
    </cfRule>
    <cfRule type="containsText" dxfId="0" priority="9" operator="containsText" text="НЕОДНОРОДНЫЕ">
      <formula>NOT(ISERROR(SEARCH("НЕОДНОРОДНЫЕ",L21)))</formula>
    </cfRule>
  </conditionalFormatting>
  <pageMargins left="0.31496062992125984" right="0.19685039370078741" top="0.35433070866141736" bottom="0.35433070866141736" header="0.11811023622047245" footer="0.11811023622047245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2023-02-07T05:49:12Z</dcterms:modified>
</cp:coreProperties>
</file>