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E37" i="1" l="1"/>
  <c r="F37" i="1" l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M31" i="1" s="1"/>
  <c r="I31" i="1"/>
  <c r="J31" i="1"/>
  <c r="H32" i="1"/>
  <c r="M32" i="1" s="1"/>
  <c r="I32" i="1"/>
  <c r="J32" i="1"/>
  <c r="H33" i="1"/>
  <c r="I33" i="1"/>
  <c r="J33" i="1"/>
  <c r="H34" i="1"/>
  <c r="M34" i="1" s="1"/>
  <c r="I34" i="1"/>
  <c r="J34" i="1"/>
  <c r="H35" i="1"/>
  <c r="M35" i="1" s="1"/>
  <c r="I35" i="1"/>
  <c r="J35" i="1"/>
  <c r="H36" i="1"/>
  <c r="M36" i="1" s="1"/>
  <c r="I36" i="1"/>
  <c r="J36" i="1"/>
  <c r="K33" i="1" l="1"/>
  <c r="L33" i="1" s="1"/>
  <c r="K35" i="1"/>
  <c r="L35" i="1" s="1"/>
  <c r="K31" i="1"/>
  <c r="L31" i="1" s="1"/>
  <c r="K27" i="1"/>
  <c r="L27" i="1" s="1"/>
  <c r="K26" i="1"/>
  <c r="L26" i="1" s="1"/>
  <c r="K22" i="1"/>
  <c r="L22" i="1" s="1"/>
  <c r="K34" i="1"/>
  <c r="L34" i="1" s="1"/>
  <c r="K36" i="1"/>
  <c r="L36" i="1" s="1"/>
  <c r="M33" i="1"/>
  <c r="K32" i="1"/>
  <c r="L32" i="1" s="1"/>
  <c r="K29" i="1"/>
  <c r="L29" i="1" s="1"/>
  <c r="K23" i="1"/>
  <c r="L23" i="1" s="1"/>
  <c r="K30" i="1"/>
  <c r="L30" i="1" s="1"/>
  <c r="K25" i="1"/>
  <c r="L25" i="1" s="1"/>
  <c r="K28" i="1"/>
  <c r="L28" i="1" s="1"/>
  <c r="M25" i="1"/>
  <c r="K24" i="1"/>
  <c r="L24" i="1" s="1"/>
  <c r="K21" i="1"/>
  <c r="L21" i="1" s="1"/>
  <c r="M37" i="1" l="1"/>
</calcChain>
</file>

<file path=xl/sharedStrings.xml><?xml version="1.0" encoding="utf-8"?>
<sst xmlns="http://schemas.openxmlformats.org/spreadsheetml/2006/main" count="68" uniqueCount="53">
  <si>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</si>
  <si>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</si>
  <si>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</si>
  <si>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</si>
  <si>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</si>
  <si>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</si>
  <si>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</si>
  <si>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</si>
  <si>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</si>
  <si>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</si>
  <si>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</si>
  <si>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</si>
  <si>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</si>
  <si>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</si>
  <si>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</si>
  <si>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</si>
  <si>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</si>
  <si>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</si>
  <si>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</si>
  <si>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</si>
  <si>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</si>
  <si>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</si>
  <si>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</si>
  <si>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</si>
  <si>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</si>
  <si>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</si>
  <si>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</si>
  <si>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</si>
  <si>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052-23</t>
  </si>
  <si>
    <t>на поставку реагентов и расходных материалов для коагулометра Sysmex CS2000i путем запроса котировок</t>
  </si>
  <si>
    <t>Протромбиновое время,  набор</t>
  </si>
  <si>
    <t>Фибриноген, набор</t>
  </si>
  <si>
    <t>Калибратор</t>
  </si>
  <si>
    <t>Активированное частичное тромбопластиновое время,  набор</t>
  </si>
  <si>
    <t xml:space="preserve">Кальция хлорид реагент </t>
  </si>
  <si>
    <t>Протромбиновое время,  калибратор</t>
  </si>
  <si>
    <t xml:space="preserve">Буферный разбавитель образцов </t>
  </si>
  <si>
    <t>Промывающий раствор I</t>
  </si>
  <si>
    <t>Промывающий раствор II</t>
  </si>
  <si>
    <t>Контрольная плазма, Норма</t>
  </si>
  <si>
    <t>Контрольная плазма, Патология</t>
  </si>
  <si>
    <t>D-димер набор</t>
  </si>
  <si>
    <t>D-димер, контрольный материал</t>
  </si>
  <si>
    <t xml:space="preserve">Кювета коническая </t>
  </si>
  <si>
    <t>Кювета для лабораторного анализатора</t>
  </si>
  <si>
    <t>Лампа галогеновая</t>
  </si>
  <si>
    <t>Набор</t>
  </si>
  <si>
    <t>Шт.</t>
  </si>
  <si>
    <t>Уп.</t>
  </si>
  <si>
    <t>вх. № 565-02/23 от 06.02.2023</t>
  </si>
  <si>
    <t>вх. № 566-02/23 от 06.02.2023</t>
  </si>
  <si>
    <t>вх. № 567-02/23 от 06.02.2023</t>
  </si>
  <si>
    <t>Исходя из имеющегося у Заказчика объёма финансового обеспечения для осуществления закупки НМЦД устанавливается в размере 1 721 200 руб. (один миллион семьсот двадцать одна тысяча двести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</si>
</sst>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5" zoomScaleNormal="85" zoomScalePageLayoutView="70" workbookViewId="0">
      <selection activeCell="A42" sqref="A42:M42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5" t="s">
        <v>29</v>
      </c>
      <c r="H4" s="35"/>
      <c r="I4" s="35"/>
      <c r="J4" s="35"/>
      <c r="K4" s="35"/>
      <c r="L4" s="35"/>
      <c r="M4" s="35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9" t="s">
        <v>20</v>
      </c>
      <c r="K13" s="39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9" t="s">
        <v>19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2" t="s">
        <v>14</v>
      </c>
      <c r="B18" s="43"/>
      <c r="C18" s="44"/>
      <c r="D18" s="43"/>
      <c r="E18" s="23" t="s">
        <v>49</v>
      </c>
      <c r="F18" s="23" t="s">
        <v>50</v>
      </c>
      <c r="G18" s="23" t="s">
        <v>51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3" t="s">
        <v>0</v>
      </c>
      <c r="B19" s="33" t="s">
        <v>1</v>
      </c>
      <c r="C19" s="33" t="s">
        <v>2</v>
      </c>
      <c r="D19" s="33"/>
      <c r="E19" s="9" t="s">
        <v>5</v>
      </c>
      <c r="F19" s="9" t="s">
        <v>7</v>
      </c>
      <c r="G19" s="9" t="s">
        <v>8</v>
      </c>
      <c r="H19" s="45" t="s">
        <v>15</v>
      </c>
      <c r="I19" s="33" t="s">
        <v>11</v>
      </c>
      <c r="J19" s="33" t="s">
        <v>12</v>
      </c>
      <c r="K19" s="33" t="s">
        <v>13</v>
      </c>
      <c r="L19" s="33" t="s">
        <v>9</v>
      </c>
      <c r="M19" s="41" t="s">
        <v>10</v>
      </c>
    </row>
    <row r="20" spans="1:13" ht="30" x14ac:dyDescent="0.25">
      <c r="A20" s="34"/>
      <c r="B20" s="34"/>
      <c r="C20" s="11" t="s">
        <v>3</v>
      </c>
      <c r="D20" s="11" t="s">
        <v>4</v>
      </c>
      <c r="E20" s="22" t="s">
        <v>6</v>
      </c>
      <c r="F20" s="9" t="s">
        <v>6</v>
      </c>
      <c r="G20" s="9" t="s">
        <v>6</v>
      </c>
      <c r="H20" s="46"/>
      <c r="I20" s="33"/>
      <c r="J20" s="33"/>
      <c r="K20" s="33"/>
      <c r="L20" s="33"/>
      <c r="M20" s="41"/>
    </row>
    <row r="21" spans="1:13" x14ac:dyDescent="0.25">
      <c r="A21" s="13">
        <v>1</v>
      </c>
      <c r="B21" s="29" t="s">
        <v>30</v>
      </c>
      <c r="C21" s="30" t="s">
        <v>46</v>
      </c>
      <c r="D21" s="28">
        <v>24</v>
      </c>
      <c r="E21" s="26">
        <v>8716</v>
      </c>
      <c r="F21" s="14">
        <v>8590</v>
      </c>
      <c r="G21" s="24">
        <v>8500</v>
      </c>
      <c r="H21" s="24">
        <f t="shared" ref="H21:H36" si="0">AVERAGE(E21:G21)</f>
        <v>8602</v>
      </c>
      <c r="I21" s="25">
        <f t="shared" ref="I21:I36" si="1" xml:space="preserve"> COUNT(E21:G21)</f>
        <v>3</v>
      </c>
      <c r="J21" s="25">
        <f t="shared" ref="J21:J36" si="2">STDEV(E21:G21)</f>
        <v>108.49884792015075</v>
      </c>
      <c r="K21" s="25">
        <f t="shared" ref="K21:K36" si="3">J21/H21*100</f>
        <v>1.261321180192406</v>
      </c>
      <c r="L21" s="25" t="str">
        <f t="shared" ref="L21:L36" si="4">IF(K21&lt;33,"ОДНОРОДНЫЕ","НЕОДНОРОДНЫЕ")</f>
        <v>ОДНОРОДНЫЕ</v>
      </c>
      <c r="M21" s="24">
        <f t="shared" ref="M21:M36" si="5">D21*H21</f>
        <v>206448</v>
      </c>
    </row>
    <row r="22" spans="1:13" x14ac:dyDescent="0.25">
      <c r="A22" s="13">
        <v>2</v>
      </c>
      <c r="B22" s="29" t="s">
        <v>31</v>
      </c>
      <c r="C22" s="30" t="s">
        <v>46</v>
      </c>
      <c r="D22" s="28">
        <v>15</v>
      </c>
      <c r="E22" s="26">
        <v>12825</v>
      </c>
      <c r="F22" s="14">
        <v>12760</v>
      </c>
      <c r="G22" s="24">
        <v>12700</v>
      </c>
      <c r="H22" s="24">
        <f t="shared" si="0"/>
        <v>12761.666666666666</v>
      </c>
      <c r="I22" s="25">
        <f t="shared" si="1"/>
        <v>3</v>
      </c>
      <c r="J22" s="25">
        <f t="shared" si="2"/>
        <v>62.516664445036838</v>
      </c>
      <c r="K22" s="25">
        <f t="shared" si="3"/>
        <v>0.48987852510150326</v>
      </c>
      <c r="L22" s="25" t="str">
        <f t="shared" si="4"/>
        <v>ОДНОРОДНЫЕ</v>
      </c>
      <c r="M22" s="24">
        <f t="shared" si="5"/>
        <v>191425</v>
      </c>
    </row>
    <row r="23" spans="1:13" x14ac:dyDescent="0.25">
      <c r="A23" s="13">
        <v>3</v>
      </c>
      <c r="B23" s="29" t="s">
        <v>32</v>
      </c>
      <c r="C23" s="30" t="s">
        <v>46</v>
      </c>
      <c r="D23" s="28">
        <v>1</v>
      </c>
      <c r="E23" s="26">
        <v>12935</v>
      </c>
      <c r="F23" s="14">
        <v>12720</v>
      </c>
      <c r="G23" s="24">
        <v>12600</v>
      </c>
      <c r="H23" s="24">
        <f t="shared" si="0"/>
        <v>12751.666666666666</v>
      </c>
      <c r="I23" s="25">
        <f t="shared" si="1"/>
        <v>3</v>
      </c>
      <c r="J23" s="25">
        <f t="shared" si="2"/>
        <v>169.73017802775479</v>
      </c>
      <c r="K23" s="25">
        <f t="shared" si="3"/>
        <v>1.3310430900098402</v>
      </c>
      <c r="L23" s="25" t="str">
        <f t="shared" si="4"/>
        <v>ОДНОРОДНЫЕ</v>
      </c>
      <c r="M23" s="24">
        <f t="shared" si="5"/>
        <v>12751.666666666666</v>
      </c>
    </row>
    <row r="24" spans="1:13" ht="30" x14ac:dyDescent="0.25">
      <c r="A24" s="13">
        <v>4</v>
      </c>
      <c r="B24" s="29" t="s">
        <v>33</v>
      </c>
      <c r="C24" s="30" t="s">
        <v>46</v>
      </c>
      <c r="D24" s="28">
        <v>10</v>
      </c>
      <c r="E24" s="26">
        <v>15860</v>
      </c>
      <c r="F24" s="14">
        <v>15745</v>
      </c>
      <c r="G24" s="24">
        <v>15700</v>
      </c>
      <c r="H24" s="24">
        <f t="shared" si="0"/>
        <v>15768.333333333334</v>
      </c>
      <c r="I24" s="25">
        <f t="shared" si="1"/>
        <v>3</v>
      </c>
      <c r="J24" s="25">
        <f t="shared" si="2"/>
        <v>82.512625296577085</v>
      </c>
      <c r="K24" s="25">
        <f t="shared" si="3"/>
        <v>0.52328057475897094</v>
      </c>
      <c r="L24" s="25" t="str">
        <f t="shared" si="4"/>
        <v>ОДНОРОДНЫЕ</v>
      </c>
      <c r="M24" s="24">
        <f t="shared" si="5"/>
        <v>157683.33333333334</v>
      </c>
    </row>
    <row r="25" spans="1:13" x14ac:dyDescent="0.25">
      <c r="A25" s="13">
        <v>5</v>
      </c>
      <c r="B25" s="29" t="s">
        <v>34</v>
      </c>
      <c r="C25" s="30" t="s">
        <v>46</v>
      </c>
      <c r="D25" s="28">
        <v>5</v>
      </c>
      <c r="E25" s="26">
        <v>5793</v>
      </c>
      <c r="F25" s="14">
        <v>5640</v>
      </c>
      <c r="G25" s="24">
        <v>5500</v>
      </c>
      <c r="H25" s="24">
        <f t="shared" si="0"/>
        <v>5644.333333333333</v>
      </c>
      <c r="I25" s="25">
        <f t="shared" si="1"/>
        <v>3</v>
      </c>
      <c r="J25" s="25">
        <f t="shared" si="2"/>
        <v>146.54805810154338</v>
      </c>
      <c r="K25" s="25">
        <f t="shared" si="3"/>
        <v>2.5963749737472992</v>
      </c>
      <c r="L25" s="25" t="str">
        <f t="shared" si="4"/>
        <v>ОДНОРОДНЫЕ</v>
      </c>
      <c r="M25" s="24">
        <f t="shared" si="5"/>
        <v>28221.666666666664</v>
      </c>
    </row>
    <row r="26" spans="1:13" x14ac:dyDescent="0.25">
      <c r="A26" s="13">
        <v>6</v>
      </c>
      <c r="B26" s="29" t="s">
        <v>35</v>
      </c>
      <c r="C26" s="30" t="s">
        <v>46</v>
      </c>
      <c r="D26" s="28">
        <v>1</v>
      </c>
      <c r="E26" s="26">
        <v>15415</v>
      </c>
      <c r="F26" s="14">
        <v>15236</v>
      </c>
      <c r="G26" s="24">
        <v>15000</v>
      </c>
      <c r="H26" s="24">
        <f t="shared" si="0"/>
        <v>15217</v>
      </c>
      <c r="I26" s="25">
        <f t="shared" si="1"/>
        <v>3</v>
      </c>
      <c r="J26" s="25">
        <f t="shared" si="2"/>
        <v>208.15138721613172</v>
      </c>
      <c r="K26" s="25">
        <f t="shared" si="3"/>
        <v>1.3678871473755123</v>
      </c>
      <c r="L26" s="25" t="str">
        <f t="shared" si="4"/>
        <v>ОДНОРОДНЫЕ</v>
      </c>
      <c r="M26" s="24">
        <f t="shared" si="5"/>
        <v>15217</v>
      </c>
    </row>
    <row r="27" spans="1:13" x14ac:dyDescent="0.25">
      <c r="A27" s="13">
        <v>7</v>
      </c>
      <c r="B27" s="29" t="s">
        <v>36</v>
      </c>
      <c r="C27" s="30" t="s">
        <v>46</v>
      </c>
      <c r="D27" s="28">
        <v>10</v>
      </c>
      <c r="E27" s="26">
        <v>5262</v>
      </c>
      <c r="F27" s="14">
        <v>5123</v>
      </c>
      <c r="G27" s="24">
        <v>5000</v>
      </c>
      <c r="H27" s="24">
        <f t="shared" si="0"/>
        <v>5128.333333333333</v>
      </c>
      <c r="I27" s="25">
        <f t="shared" si="1"/>
        <v>3</v>
      </c>
      <c r="J27" s="25">
        <f t="shared" si="2"/>
        <v>131.08139964668266</v>
      </c>
      <c r="K27" s="25">
        <f t="shared" si="3"/>
        <v>2.5560233925254989</v>
      </c>
      <c r="L27" s="25" t="str">
        <f t="shared" si="4"/>
        <v>ОДНОРОДНЫЕ</v>
      </c>
      <c r="M27" s="24">
        <f t="shared" si="5"/>
        <v>51283.333333333328</v>
      </c>
    </row>
    <row r="28" spans="1:13" x14ac:dyDescent="0.25">
      <c r="A28" s="13">
        <v>8</v>
      </c>
      <c r="B28" s="29" t="s">
        <v>37</v>
      </c>
      <c r="C28" s="30" t="s">
        <v>47</v>
      </c>
      <c r="D28" s="28">
        <v>20</v>
      </c>
      <c r="E28" s="26">
        <v>4735</v>
      </c>
      <c r="F28" s="14">
        <v>4615</v>
      </c>
      <c r="G28" s="24">
        <v>4600</v>
      </c>
      <c r="H28" s="24">
        <f t="shared" si="0"/>
        <v>4650</v>
      </c>
      <c r="I28" s="25">
        <f t="shared" si="1"/>
        <v>3</v>
      </c>
      <c r="J28" s="25">
        <f t="shared" si="2"/>
        <v>73.993242934743705</v>
      </c>
      <c r="K28" s="25">
        <f t="shared" si="3"/>
        <v>1.5912525362310475</v>
      </c>
      <c r="L28" s="25" t="str">
        <f t="shared" si="4"/>
        <v>ОДНОРОДНЫЕ</v>
      </c>
      <c r="M28" s="24">
        <f t="shared" si="5"/>
        <v>93000</v>
      </c>
    </row>
    <row r="29" spans="1:13" x14ac:dyDescent="0.25">
      <c r="A29" s="13">
        <v>9</v>
      </c>
      <c r="B29" s="29" t="s">
        <v>38</v>
      </c>
      <c r="C29" s="31" t="s">
        <v>47</v>
      </c>
      <c r="D29" s="48">
        <v>8</v>
      </c>
      <c r="E29" s="26">
        <v>4372</v>
      </c>
      <c r="F29" s="14">
        <v>4298</v>
      </c>
      <c r="G29" s="24">
        <v>4200</v>
      </c>
      <c r="H29" s="24">
        <f t="shared" si="0"/>
        <v>4290</v>
      </c>
      <c r="I29" s="25">
        <f t="shared" si="1"/>
        <v>3</v>
      </c>
      <c r="J29" s="25">
        <f t="shared" si="2"/>
        <v>86.278618440491968</v>
      </c>
      <c r="K29" s="25">
        <f t="shared" si="3"/>
        <v>2.0111566070044748</v>
      </c>
      <c r="L29" s="25" t="str">
        <f t="shared" si="4"/>
        <v>ОДНОРОДНЫЕ</v>
      </c>
      <c r="M29" s="24">
        <f t="shared" si="5"/>
        <v>34320</v>
      </c>
    </row>
    <row r="30" spans="1:13" x14ac:dyDescent="0.25">
      <c r="A30" s="13">
        <v>10</v>
      </c>
      <c r="B30" s="29" t="s">
        <v>39</v>
      </c>
      <c r="C30" s="30" t="s">
        <v>48</v>
      </c>
      <c r="D30" s="28">
        <v>1</v>
      </c>
      <c r="E30" s="26">
        <v>9734</v>
      </c>
      <c r="F30" s="14">
        <v>9612</v>
      </c>
      <c r="G30" s="24">
        <v>9500</v>
      </c>
      <c r="H30" s="24">
        <f t="shared" si="0"/>
        <v>9615.3333333333339</v>
      </c>
      <c r="I30" s="25">
        <f t="shared" si="1"/>
        <v>3</v>
      </c>
      <c r="J30" s="25">
        <f t="shared" si="2"/>
        <v>117.03560711737831</v>
      </c>
      <c r="K30" s="25">
        <f t="shared" si="3"/>
        <v>1.2171768056303645</v>
      </c>
      <c r="L30" s="25" t="str">
        <f t="shared" si="4"/>
        <v>ОДНОРОДНЫЕ</v>
      </c>
      <c r="M30" s="24">
        <f t="shared" si="5"/>
        <v>9615.3333333333339</v>
      </c>
    </row>
    <row r="31" spans="1:13" x14ac:dyDescent="0.25">
      <c r="A31" s="13">
        <v>11</v>
      </c>
      <c r="B31" s="29" t="s">
        <v>40</v>
      </c>
      <c r="C31" s="31" t="s">
        <v>48</v>
      </c>
      <c r="D31" s="48">
        <v>1</v>
      </c>
      <c r="E31" s="26">
        <v>9734</v>
      </c>
      <c r="F31" s="14">
        <v>9612</v>
      </c>
      <c r="G31" s="32">
        <v>9500</v>
      </c>
      <c r="H31" s="24">
        <f t="shared" si="0"/>
        <v>9615.3333333333339</v>
      </c>
      <c r="I31" s="25">
        <f t="shared" si="1"/>
        <v>3</v>
      </c>
      <c r="J31" s="25">
        <f t="shared" si="2"/>
        <v>117.03560711737831</v>
      </c>
      <c r="K31" s="25">
        <f t="shared" si="3"/>
        <v>1.2171768056303645</v>
      </c>
      <c r="L31" s="25" t="str">
        <f t="shared" si="4"/>
        <v>ОДНОРОДНЫЕ</v>
      </c>
      <c r="M31" s="24">
        <f t="shared" si="5"/>
        <v>9615.3333333333339</v>
      </c>
    </row>
    <row r="32" spans="1:13" x14ac:dyDescent="0.25">
      <c r="A32" s="13">
        <v>12</v>
      </c>
      <c r="B32" s="29" t="s">
        <v>41</v>
      </c>
      <c r="C32" s="30" t="s">
        <v>46</v>
      </c>
      <c r="D32" s="28">
        <v>4</v>
      </c>
      <c r="E32" s="26">
        <v>98100</v>
      </c>
      <c r="F32" s="14">
        <v>97650</v>
      </c>
      <c r="G32" s="24">
        <v>97000</v>
      </c>
      <c r="H32" s="24">
        <f t="shared" si="0"/>
        <v>97583.333333333328</v>
      </c>
      <c r="I32" s="25">
        <f t="shared" si="1"/>
        <v>3</v>
      </c>
      <c r="J32" s="25">
        <f t="shared" si="2"/>
        <v>553.02200076790189</v>
      </c>
      <c r="K32" s="25">
        <f t="shared" si="3"/>
        <v>0.56671767798589434</v>
      </c>
      <c r="L32" s="25" t="str">
        <f t="shared" si="4"/>
        <v>ОДНОРОДНЫЕ</v>
      </c>
      <c r="M32" s="24">
        <f t="shared" si="5"/>
        <v>390333.33333333331</v>
      </c>
    </row>
    <row r="33" spans="1:15" x14ac:dyDescent="0.25">
      <c r="A33" s="13">
        <v>13</v>
      </c>
      <c r="B33" s="47" t="s">
        <v>42</v>
      </c>
      <c r="C33" s="30" t="s">
        <v>46</v>
      </c>
      <c r="D33" s="28">
        <v>1</v>
      </c>
      <c r="E33" s="26">
        <v>15230</v>
      </c>
      <c r="F33" s="14">
        <v>14965</v>
      </c>
      <c r="G33" s="24">
        <v>14900</v>
      </c>
      <c r="H33" s="24">
        <f t="shared" si="0"/>
        <v>15031.666666666666</v>
      </c>
      <c r="I33" s="25">
        <f t="shared" si="1"/>
        <v>3</v>
      </c>
      <c r="J33" s="25">
        <f t="shared" si="2"/>
        <v>174.80942003603047</v>
      </c>
      <c r="K33" s="25">
        <f t="shared" si="3"/>
        <v>1.1629410358312262</v>
      </c>
      <c r="L33" s="25" t="str">
        <f t="shared" si="4"/>
        <v>ОДНОРОДНЫЕ</v>
      </c>
      <c r="M33" s="24">
        <f t="shared" si="5"/>
        <v>15031.666666666666</v>
      </c>
    </row>
    <row r="34" spans="1:15" x14ac:dyDescent="0.25">
      <c r="A34" s="13">
        <v>14</v>
      </c>
      <c r="B34" s="29" t="s">
        <v>43</v>
      </c>
      <c r="C34" s="30" t="s">
        <v>48</v>
      </c>
      <c r="D34" s="28">
        <v>1</v>
      </c>
      <c r="E34" s="26">
        <v>2734</v>
      </c>
      <c r="F34" s="14">
        <v>2685</v>
      </c>
      <c r="G34" s="24">
        <v>2600</v>
      </c>
      <c r="H34" s="24">
        <f t="shared" si="0"/>
        <v>2673</v>
      </c>
      <c r="I34" s="25">
        <f t="shared" si="1"/>
        <v>3</v>
      </c>
      <c r="J34" s="25">
        <f t="shared" si="2"/>
        <v>67.801179930735714</v>
      </c>
      <c r="K34" s="25">
        <f t="shared" si="3"/>
        <v>2.5365200123732028</v>
      </c>
      <c r="L34" s="25" t="str">
        <f t="shared" si="4"/>
        <v>ОДНОРОДНЫЕ</v>
      </c>
      <c r="M34" s="24">
        <f t="shared" si="5"/>
        <v>2673</v>
      </c>
    </row>
    <row r="35" spans="1:15" x14ac:dyDescent="0.25">
      <c r="A35" s="13">
        <v>15</v>
      </c>
      <c r="B35" s="29" t="s">
        <v>44</v>
      </c>
      <c r="C35" s="30" t="s">
        <v>48</v>
      </c>
      <c r="D35" s="28">
        <v>15</v>
      </c>
      <c r="E35" s="26">
        <v>32710</v>
      </c>
      <c r="F35" s="14">
        <v>32760</v>
      </c>
      <c r="G35" s="24">
        <v>32700</v>
      </c>
      <c r="H35" s="24">
        <f t="shared" si="0"/>
        <v>32723.333333333332</v>
      </c>
      <c r="I35" s="25">
        <f t="shared" si="1"/>
        <v>3</v>
      </c>
      <c r="J35" s="25">
        <f t="shared" si="2"/>
        <v>32.145502536643185</v>
      </c>
      <c r="K35" s="25">
        <f t="shared" si="3"/>
        <v>9.8234193348201659E-2</v>
      </c>
      <c r="L35" s="25" t="str">
        <f t="shared" si="4"/>
        <v>ОДНОРОДНЫЕ</v>
      </c>
      <c r="M35" s="24">
        <f t="shared" si="5"/>
        <v>490850</v>
      </c>
    </row>
    <row r="36" spans="1:15" x14ac:dyDescent="0.25">
      <c r="A36" s="13">
        <v>16</v>
      </c>
      <c r="B36" s="29" t="s">
        <v>45</v>
      </c>
      <c r="C36" s="30" t="s">
        <v>47</v>
      </c>
      <c r="D36" s="28">
        <v>1</v>
      </c>
      <c r="E36" s="26">
        <v>24295</v>
      </c>
      <c r="F36" s="14">
        <v>24165</v>
      </c>
      <c r="G36" s="24">
        <v>24000</v>
      </c>
      <c r="H36" s="24">
        <f t="shared" si="0"/>
        <v>24153.333333333332</v>
      </c>
      <c r="I36" s="25">
        <f t="shared" si="1"/>
        <v>3</v>
      </c>
      <c r="J36" s="25">
        <f t="shared" si="2"/>
        <v>147.84564022430061</v>
      </c>
      <c r="K36" s="25">
        <f t="shared" si="3"/>
        <v>0.61211278039318506</v>
      </c>
      <c r="L36" s="25" t="str">
        <f t="shared" si="4"/>
        <v>ОДНОРОДНЫЕ</v>
      </c>
      <c r="M36" s="24">
        <f t="shared" si="5"/>
        <v>24153.333333333332</v>
      </c>
    </row>
    <row r="37" spans="1:15" x14ac:dyDescent="0.25">
      <c r="A37" s="20"/>
      <c r="B37" s="15"/>
      <c r="C37" s="16"/>
      <c r="D37" s="17"/>
      <c r="E37" s="27">
        <f>SUMPRODUCT($D$21:$D$36,E21:E36)</f>
        <v>1744547</v>
      </c>
      <c r="F37" s="21">
        <f>SUMPRODUCT($D$21:$D$36,F21:F36)</f>
        <v>1732119</v>
      </c>
      <c r="G37" s="32">
        <f>SUMPRODUCT($D$21:$D$36,G21:G36)</f>
        <v>1721200</v>
      </c>
      <c r="H37" s="9"/>
      <c r="I37" s="10"/>
      <c r="J37" s="10"/>
      <c r="K37" s="10"/>
      <c r="L37" s="10"/>
      <c r="M37" s="12">
        <f>SUM(M21:M36)</f>
        <v>1732622</v>
      </c>
    </row>
    <row r="38" spans="1:15" x14ac:dyDescent="0.25">
      <c r="A38" s="7"/>
      <c r="B38" s="7"/>
      <c r="C38" s="7"/>
      <c r="D38" s="7"/>
      <c r="E38" s="3"/>
      <c r="F38" s="3"/>
      <c r="G38" s="3"/>
      <c r="H38" s="3"/>
      <c r="I38" s="7"/>
      <c r="J38" s="7"/>
      <c r="K38" s="7"/>
      <c r="L38" s="7"/>
      <c r="M38" s="3"/>
    </row>
    <row r="39" spans="1:15" s="7" customFormat="1" ht="33.6" customHeight="1" x14ac:dyDescent="0.25">
      <c r="A39" s="40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5" s="7" customFormat="1" ht="41.25" customHeight="1" x14ac:dyDescent="0.25">
      <c r="A40" s="38" t="s">
        <v>22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5" s="7" customFormat="1" ht="1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5" s="19" customFormat="1" ht="32.25" customHeight="1" x14ac:dyDescent="0.25">
      <c r="A42" s="36" t="s">
        <v>52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8"/>
      <c r="O42" s="18"/>
    </row>
  </sheetData>
  <mergeCells count="18">
    <mergeCell ref="A42:M42"/>
    <mergeCell ref="A41:M41"/>
    <mergeCell ref="J13:K13"/>
    <mergeCell ref="B15:L15"/>
    <mergeCell ref="A39:M39"/>
    <mergeCell ref="A40:M40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37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37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2023-02-06T01:26:47Z</dcterms:modified>
</cp:coreProperties>
</file>