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8800" windowHeight="12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<sst xmlns="http://schemas.openxmlformats.org/spreadsheetml/2006/main" count="122" uniqueCount="70">
  <si>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</si>
  <si>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</si>
  <si>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</si>
  <si>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</si>
  <si>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</si>
  <si>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</si>
  <si>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</si>
  <si>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</si>
  <si>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</si>
  <si>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</si>
  <si>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</si>
  <si>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</si>
  <si>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</si>
  <si>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</si>
  <si>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</si>
  <si>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</si>
  <si>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</si>
  <si>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</si>
  <si>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</si>
  <si>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>Источник №4</t>
  </si>
  <si>
    <t>Источник №5</t>
  </si>
  <si>
    <t>Источник №6</t>
  </si>
  <si>
    <t>Источник №7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</si>
  <si>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</si>
  <si>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Приложение № 4</t>
  </si>
  <si>
    <t>к Извещению о проведении закупки</t>
  </si>
  <si>
    <t>в электронной форме, участниками которого могут являться</t>
  </si>
  <si>
    <t>только субъекты малого и среднего предпринимательства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</si>
  <si>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</si>
  <si>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Пентоксифиллин</t>
  </si>
  <si>
    <t>Норэпинефрин</t>
  </si>
  <si>
    <t>Ландыша листьев гликозид</t>
  </si>
  <si>
    <t xml:space="preserve">Дигоксин </t>
  </si>
  <si>
    <t xml:space="preserve">Ивабрадин </t>
  </si>
  <si>
    <t xml:space="preserve">Метопролол </t>
  </si>
  <si>
    <t>Карведилол</t>
  </si>
  <si>
    <t>Лерканидипин</t>
  </si>
  <si>
    <t xml:space="preserve">Изосорбида динитрат </t>
  </si>
  <si>
    <t>Лизиноприл</t>
  </si>
  <si>
    <t>Амлодипин</t>
  </si>
  <si>
    <t xml:space="preserve">Фуросемид </t>
  </si>
  <si>
    <t>Эналаприлат</t>
  </si>
  <si>
    <t xml:space="preserve">Каптоприл </t>
  </si>
  <si>
    <t>Соталол</t>
  </si>
  <si>
    <t>Изособида мононитрат</t>
  </si>
  <si>
    <t>Метилдопа</t>
  </si>
  <si>
    <t>Фенофибрат</t>
  </si>
  <si>
    <t>Нифедипин</t>
  </si>
  <si>
    <t>Изакардин</t>
  </si>
  <si>
    <t>Молсидомин</t>
  </si>
  <si>
    <t xml:space="preserve">Спиронолактон </t>
  </si>
  <si>
    <t xml:space="preserve">Верапамил </t>
  </si>
  <si>
    <t xml:space="preserve">Моксонидин </t>
  </si>
  <si>
    <t xml:space="preserve">Лозартан </t>
  </si>
  <si>
    <t>Нитроглицерин</t>
  </si>
  <si>
    <t>Индапамид</t>
  </si>
  <si>
    <t>Нимодипин</t>
  </si>
  <si>
    <t>Добутамин</t>
  </si>
  <si>
    <t>Уп.</t>
  </si>
  <si>
    <t>Шт.</t>
  </si>
  <si>
    <t>Источник № 1</t>
  </si>
  <si>
    <t>Источник № 2</t>
  </si>
  <si>
    <t>Источник № 3</t>
  </si>
  <si>
    <t>КП вх. 529-02/23 от 03.02.2023</t>
  </si>
  <si>
    <t>КП вх. 530-02/23 от 03.02.2023</t>
  </si>
  <si>
    <t>КП вх. 531-02/23 от 03.02.2023</t>
  </si>
  <si>
    <t>Моксонидин  таблетки п/о  0,2 мг №1</t>
  </si>
  <si>
    <t>№ 049-23</t>
  </si>
  <si>
    <t>на поставку лекарственных препаратов для лечения сердечно-сосудистой системы путем запроса котировок</t>
  </si>
  <si>
    <t>Начальная (максимальная) цена договора устанавливается в размере 413943,96 руб. (четыреста тринадцать тысяч девятьсот сорок три рубля девяносто шесть копеек)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</si>
</sst>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4" fontId="0" fillId="0" borderId="0" xfId="0" applyNumberFormat="1" applyFill="1" applyAlignment="1">
      <alignment horizontal="center" vertical="center" wrapText="1"/>
    </xf>
    <xf numFmtId="174" fontId="44" fillId="0" borderId="0" xfId="0" applyNumberFormat="1" applyFont="1" applyFill="1" applyAlignment="1">
      <alignment horizontal="center" vertical="center" wrapText="1"/>
    </xf>
    <xf numFmtId="174" fontId="45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6" fillId="0" borderId="0" xfId="0" applyFont="1" applyAlignment="1">
      <alignment horizontal="right" indent="15"/>
    </xf>
    <xf numFmtId="0" fontId="46" fillId="0" borderId="0" xfId="0" applyFont="1" applyAlignment="1">
      <alignment horizontal="right"/>
    </xf>
    <xf numFmtId="0" fontId="0" fillId="0" borderId="0" xfId="0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4" fontId="0" fillId="0" borderId="0" xfId="0" applyNumberFormat="1" applyAlignment="1">
      <alignment horizontal="center" vertical="center" wrapText="1"/>
    </xf>
    <xf numFmtId="0" fontId="48" fillId="0" borderId="0" xfId="0" applyFont="1" applyAlignment="1">
      <alignment horizontal="right" vertical="center"/>
    </xf>
    <xf numFmtId="17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4" fillId="0" borderId="0" xfId="0" applyFont="1" applyFill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174" fontId="44" fillId="0" borderId="10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4" fontId="44" fillId="0" borderId="0" xfId="0" applyNumberFormat="1" applyFont="1" applyFill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174" fontId="44" fillId="0" borderId="0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174" fontId="44" fillId="0" borderId="12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74" fontId="49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vertical="center" wrapText="1"/>
    </xf>
    <xf numFmtId="4" fontId="46" fillId="0" borderId="0" xfId="0" applyNumberFormat="1" applyFont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0" fillId="0" borderId="0" xfId="0" applyFont="1" applyAlignment="1">
      <alignment horizontal="center"/>
    </xf>
    <xf numFmtId="174" fontId="44" fillId="0" borderId="10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174" fontId="44" fillId="0" borderId="11" xfId="0" applyNumberFormat="1" applyFont="1" applyFill="1" applyBorder="1" applyAlignment="1">
      <alignment horizontal="center" vertical="center" wrapText="1"/>
    </xf>
    <xf numFmtId="174" fontId="44" fillId="0" borderId="13" xfId="0" applyNumberFormat="1" applyFont="1" applyFill="1" applyBorder="1" applyAlignment="1">
      <alignment horizontal="center" vertical="center" wrapText="1"/>
    </xf>
    <xf numFmtId="174" fontId="44" fillId="0" borderId="14" xfId="0" applyNumberFormat="1" applyFont="1" applyFill="1" applyBorder="1" applyAlignment="1">
      <alignment horizontal="center" vertical="center" wrapText="1"/>
    </xf>
    <xf numFmtId="174" fontId="46" fillId="0" borderId="0" xfId="0" applyNumberFormat="1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85" zoomScaleNormal="85" zoomScalePageLayoutView="70" workbookViewId="0" topLeftCell="A16">
      <selection activeCell="L19" sqref="L19:L57"/>
    </sheetView>
  </sheetViews>
  <sheetFormatPr defaultColWidth="9.140625" defaultRowHeight="15"/>
  <cols>
    <col min="1" max="1" width="9.140625" style="2" customWidth="1"/>
    <col min="2" max="2" width="27.28125" style="2" customWidth="1"/>
    <col min="3" max="4" width="9.140625" style="2" customWidth="1"/>
    <col min="5" max="5" width="17.8515625" style="3" customWidth="1"/>
    <col min="6" max="6" width="18.28125" style="3" customWidth="1"/>
    <col min="7" max="7" width="18.57421875" style="3" customWidth="1"/>
    <col min="8" max="8" width="13.57421875" style="3" hidden="1" customWidth="1"/>
    <col min="9" max="9" width="13.140625" style="3" hidden="1" customWidth="1"/>
    <col min="10" max="10" width="13.421875" style="3" hidden="1" customWidth="1"/>
    <col min="11" max="11" width="11.7109375" style="3" hidden="1" customWidth="1"/>
    <col min="12" max="12" width="13.7109375" style="3" customWidth="1"/>
    <col min="13" max="13" width="9.421875" style="2" customWidth="1"/>
    <col min="14" max="14" width="12.57421875" style="2" customWidth="1"/>
    <col min="15" max="15" width="10.28125" style="2" customWidth="1"/>
    <col min="16" max="16" width="21.7109375" style="2" customWidth="1"/>
    <col min="17" max="17" width="13.28125" style="3" customWidth="1"/>
    <col min="18" max="16384" width="9.140625" style="1" customWidth="1"/>
  </cols>
  <sheetData>
    <row r="1" spans="1:17" ht="15">
      <c r="A1" s="15"/>
      <c r="B1" s="15"/>
      <c r="C1" s="15"/>
      <c r="D1" s="15"/>
      <c r="E1" s="16"/>
      <c r="F1" s="16"/>
      <c r="G1" s="16"/>
      <c r="H1" s="16"/>
      <c r="I1" s="16"/>
      <c r="J1" s="16"/>
      <c r="K1" s="16"/>
      <c r="L1" s="16"/>
      <c r="M1" s="1"/>
      <c r="N1" s="1"/>
      <c r="O1" s="1"/>
      <c r="P1" s="1"/>
      <c r="Q1" s="17" t="s">
        <v>24</v>
      </c>
    </row>
    <row r="2" spans="1:17" ht="15">
      <c r="A2" s="15"/>
      <c r="B2" s="15"/>
      <c r="C2" s="15"/>
      <c r="D2" s="15"/>
      <c r="E2" s="16"/>
      <c r="F2" s="16"/>
      <c r="G2" s="16"/>
      <c r="H2" s="16"/>
      <c r="I2" s="16"/>
      <c r="J2" s="16"/>
      <c r="K2" s="16"/>
      <c r="L2" s="16"/>
      <c r="M2" s="1"/>
      <c r="N2" s="1"/>
      <c r="O2" s="1"/>
      <c r="P2" s="1"/>
      <c r="Q2" s="17" t="s">
        <v>25</v>
      </c>
    </row>
    <row r="3" spans="1:17" ht="15">
      <c r="A3" s="15"/>
      <c r="B3" s="15"/>
      <c r="C3" s="15"/>
      <c r="D3" s="15"/>
      <c r="E3" s="16"/>
      <c r="F3" s="16"/>
      <c r="G3" s="16"/>
      <c r="H3" s="16"/>
      <c r="I3" s="16"/>
      <c r="J3" s="16"/>
      <c r="K3" s="16"/>
      <c r="L3" s="16"/>
      <c r="M3" s="1"/>
      <c r="N3" s="1"/>
      <c r="O3" s="1"/>
      <c r="P3" s="1"/>
      <c r="Q3" s="17" t="s">
        <v>68</v>
      </c>
    </row>
    <row r="4" spans="1:17" ht="15">
      <c r="A4" s="15"/>
      <c r="B4" s="15"/>
      <c r="C4" s="15"/>
      <c r="D4" s="15"/>
      <c r="E4" s="16"/>
      <c r="F4" s="16"/>
      <c r="G4" s="16"/>
      <c r="H4" s="16"/>
      <c r="I4" s="16"/>
      <c r="J4" s="16"/>
      <c r="K4" s="16"/>
      <c r="L4" s="16"/>
      <c r="M4" s="1"/>
      <c r="N4" s="1"/>
      <c r="O4" s="1"/>
      <c r="P4" s="1"/>
      <c r="Q4" s="17" t="s">
        <v>26</v>
      </c>
    </row>
    <row r="5" spans="1:17" ht="15">
      <c r="A5" s="11"/>
      <c r="B5" s="11"/>
      <c r="C5" s="11"/>
      <c r="D5" s="11"/>
      <c r="E5" s="16"/>
      <c r="F5" s="16"/>
      <c r="G5" s="16"/>
      <c r="H5" s="16"/>
      <c r="I5" s="16"/>
      <c r="J5" s="16"/>
      <c r="K5" s="16"/>
      <c r="L5" s="16"/>
      <c r="M5" s="1"/>
      <c r="N5" s="1"/>
      <c r="O5" s="1"/>
      <c r="P5" s="1"/>
      <c r="Q5" s="17" t="s">
        <v>27</v>
      </c>
    </row>
    <row r="6" spans="1:17" ht="15">
      <c r="A6" s="11"/>
      <c r="B6" s="11"/>
      <c r="C6" s="11"/>
      <c r="D6" s="11"/>
      <c r="E6" s="16"/>
      <c r="F6" s="16"/>
      <c r="G6" s="16"/>
      <c r="H6" s="16"/>
      <c r="I6" s="16"/>
      <c r="J6" s="16"/>
      <c r="K6" s="16"/>
      <c r="L6" s="16"/>
      <c r="M6" s="1"/>
      <c r="N6" s="1"/>
      <c r="O6" s="1"/>
      <c r="P6" s="1"/>
      <c r="Q6" s="17" t="s">
        <v>67</v>
      </c>
    </row>
    <row r="7" spans="1:17" s="8" customFormat="1" ht="15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6"/>
      <c r="N7" s="6"/>
      <c r="O7" s="6"/>
      <c r="P7" s="6"/>
      <c r="Q7" s="9" t="s">
        <v>13</v>
      </c>
    </row>
    <row r="8" spans="1:17" s="8" customFormat="1" ht="15">
      <c r="A8" s="6"/>
      <c r="B8" s="6"/>
      <c r="C8" s="6"/>
      <c r="D8" s="6"/>
      <c r="E8" s="7"/>
      <c r="F8" s="7"/>
      <c r="G8" s="7"/>
      <c r="H8" s="7"/>
      <c r="I8" s="7"/>
      <c r="J8" s="7"/>
      <c r="K8" s="7"/>
      <c r="L8" s="7"/>
      <c r="M8" s="6"/>
      <c r="N8" s="6"/>
      <c r="O8" s="6"/>
      <c r="P8" s="6"/>
      <c r="Q8" s="10" t="s">
        <v>18</v>
      </c>
    </row>
    <row r="9" spans="1:17" s="8" customFormat="1" ht="15">
      <c r="A9" s="6"/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6"/>
      <c r="N9" s="6"/>
      <c r="O9" s="6"/>
      <c r="P9" s="6"/>
      <c r="Q9" s="10" t="s">
        <v>14</v>
      </c>
    </row>
    <row r="10" spans="1:17" s="8" customFormat="1" ht="15">
      <c r="A10" s="6"/>
      <c r="B10" s="6"/>
      <c r="C10" s="6"/>
      <c r="D10" s="6"/>
      <c r="E10" s="7"/>
      <c r="F10" s="7"/>
      <c r="G10" s="7"/>
      <c r="H10" s="7"/>
      <c r="I10" s="7"/>
      <c r="J10" s="7"/>
      <c r="K10" s="7"/>
      <c r="L10" s="7"/>
      <c r="M10" s="6"/>
      <c r="N10" s="6"/>
      <c r="O10" s="6"/>
      <c r="P10" s="6"/>
      <c r="Q10" s="7"/>
    </row>
    <row r="11" spans="1:17" s="8" customFormat="1" ht="15">
      <c r="A11" s="6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6"/>
      <c r="N11" s="42" t="s">
        <v>17</v>
      </c>
      <c r="O11" s="42"/>
      <c r="P11" s="6"/>
      <c r="Q11" s="4" t="s">
        <v>15</v>
      </c>
    </row>
    <row r="12" ht="18.75">
      <c r="Q12" s="5"/>
    </row>
    <row r="13" spans="2:17" ht="18.75">
      <c r="B13" s="43" t="s">
        <v>16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5"/>
    </row>
    <row r="14" spans="2:16" ht="15.75">
      <c r="B14" s="13"/>
      <c r="C14" s="13"/>
      <c r="D14" s="44"/>
      <c r="E14" s="44"/>
      <c r="F14" s="44"/>
      <c r="G14" s="44"/>
      <c r="H14" s="44"/>
      <c r="I14" s="44"/>
      <c r="J14" s="44"/>
      <c r="K14" s="44"/>
      <c r="L14" s="44"/>
      <c r="M14" s="13"/>
      <c r="N14" s="13"/>
      <c r="O14" s="13"/>
      <c r="P14" s="13"/>
    </row>
    <row r="16" spans="1:17" s="6" customFormat="1" ht="30">
      <c r="A16" s="46" t="s">
        <v>11</v>
      </c>
      <c r="B16" s="47"/>
      <c r="C16" s="48">
        <f>SUMIF(Q19:Q57,"&gt;0")</f>
        <v>413943.96</v>
      </c>
      <c r="D16" s="47"/>
      <c r="E16" s="23" t="s">
        <v>63</v>
      </c>
      <c r="F16" s="23" t="s">
        <v>64</v>
      </c>
      <c r="G16" s="23" t="s">
        <v>65</v>
      </c>
      <c r="H16" s="23"/>
      <c r="I16" s="23"/>
      <c r="J16" s="23"/>
      <c r="K16" s="34"/>
      <c r="L16" s="23"/>
      <c r="M16" s="19"/>
      <c r="N16" s="19"/>
      <c r="O16" s="19"/>
      <c r="P16" s="19"/>
      <c r="Q16" s="18"/>
    </row>
    <row r="17" spans="1:17" s="6" customFormat="1" ht="30">
      <c r="A17" s="38" t="s">
        <v>0</v>
      </c>
      <c r="B17" s="38" t="s">
        <v>1</v>
      </c>
      <c r="C17" s="38" t="s">
        <v>2</v>
      </c>
      <c r="D17" s="38"/>
      <c r="E17" s="18" t="s">
        <v>60</v>
      </c>
      <c r="F17" s="18" t="s">
        <v>61</v>
      </c>
      <c r="G17" s="18" t="s">
        <v>62</v>
      </c>
      <c r="H17" s="18" t="s">
        <v>19</v>
      </c>
      <c r="I17" s="18" t="s">
        <v>20</v>
      </c>
      <c r="J17" s="18" t="s">
        <v>21</v>
      </c>
      <c r="K17" s="18" t="s">
        <v>22</v>
      </c>
      <c r="L17" s="49" t="s">
        <v>12</v>
      </c>
      <c r="M17" s="38" t="s">
        <v>8</v>
      </c>
      <c r="N17" s="38" t="s">
        <v>9</v>
      </c>
      <c r="O17" s="38" t="s">
        <v>10</v>
      </c>
      <c r="P17" s="38" t="s">
        <v>6</v>
      </c>
      <c r="Q17" s="45" t="s">
        <v>7</v>
      </c>
    </row>
    <row r="18" spans="1:17" s="6" customFormat="1" ht="30">
      <c r="A18" s="38"/>
      <c r="B18" s="39"/>
      <c r="C18" s="32" t="s">
        <v>3</v>
      </c>
      <c r="D18" s="32" t="s">
        <v>4</v>
      </c>
      <c r="E18" s="18" t="s">
        <v>5</v>
      </c>
      <c r="F18" s="18" t="s">
        <v>5</v>
      </c>
      <c r="G18" s="18" t="s">
        <v>5</v>
      </c>
      <c r="H18" s="18" t="s">
        <v>5</v>
      </c>
      <c r="I18" s="18" t="s">
        <v>5</v>
      </c>
      <c r="J18" s="18" t="s">
        <v>5</v>
      </c>
      <c r="K18" s="18" t="s">
        <v>5</v>
      </c>
      <c r="L18" s="50"/>
      <c r="M18" s="38"/>
      <c r="N18" s="38"/>
      <c r="O18" s="38"/>
      <c r="P18" s="38"/>
      <c r="Q18" s="45"/>
    </row>
    <row r="19" spans="1:17" s="6" customFormat="1" ht="15">
      <c r="A19" s="24">
        <v>1</v>
      </c>
      <c r="B19" s="29" t="s">
        <v>29</v>
      </c>
      <c r="C19" s="33" t="s">
        <v>58</v>
      </c>
      <c r="D19" s="33">
        <v>120</v>
      </c>
      <c r="E19" s="31">
        <v>76.56</v>
      </c>
      <c r="F19" s="23">
        <v>75.8</v>
      </c>
      <c r="G19" s="23">
        <v>75.95</v>
      </c>
      <c r="H19" s="23"/>
      <c r="I19" s="23"/>
      <c r="J19" s="23"/>
      <c r="K19" s="23"/>
      <c r="L19" s="23">
        <f aca="true" t="shared" si="0" ref="L19:L45">AVERAGE(E19:K19)</f>
        <v>76.10333333333334</v>
      </c>
      <c r="M19" s="22">
        <f aca="true" t="shared" si="1" ref="M19:M45">COUNT(E19:K19)</f>
        <v>3</v>
      </c>
      <c r="N19" s="22">
        <f aca="true" t="shared" si="2" ref="N19:N45">STDEV(E19:K19)</f>
        <v>0.40253364248635765</v>
      </c>
      <c r="O19" s="22">
        <f aca="true" t="shared" si="3" ref="O19:O45">N19/L19*100</f>
        <v>0.5289303698738876</v>
      </c>
      <c r="P19" s="22" t="str">
        <f aca="true" t="shared" si="4" ref="P19:P45">IF(O19&lt;33,"ОДНОРОДНЫЕ","НЕОДНОРОДНЫЕ")</f>
        <v>ОДНОРОДНЫЕ</v>
      </c>
      <c r="Q19" s="23">
        <f aca="true" t="shared" si="5" ref="Q19:Q45">D19*L19</f>
        <v>9132.400000000001</v>
      </c>
    </row>
    <row r="20" spans="1:17" s="6" customFormat="1" ht="15">
      <c r="A20" s="24">
        <v>2</v>
      </c>
      <c r="B20" s="29" t="s">
        <v>30</v>
      </c>
      <c r="C20" s="33" t="s">
        <v>58</v>
      </c>
      <c r="D20" s="33">
        <v>7</v>
      </c>
      <c r="E20" s="31">
        <v>1154.2</v>
      </c>
      <c r="F20" s="23">
        <v>1151.39</v>
      </c>
      <c r="G20" s="23">
        <v>1153.69</v>
      </c>
      <c r="H20" s="23"/>
      <c r="I20" s="23"/>
      <c r="J20" s="23"/>
      <c r="K20" s="23"/>
      <c r="L20" s="23">
        <f t="shared" si="0"/>
        <v>1153.0933333333335</v>
      </c>
      <c r="M20" s="22">
        <f t="shared" si="1"/>
        <v>3</v>
      </c>
      <c r="N20" s="22">
        <f t="shared" si="2"/>
        <v>1.4970081273437514</v>
      </c>
      <c r="O20" s="22">
        <f t="shared" si="3"/>
        <v>0.12982540823614316</v>
      </c>
      <c r="P20" s="22" t="str">
        <f t="shared" si="4"/>
        <v>ОДНОРОДНЫЕ</v>
      </c>
      <c r="Q20" s="23">
        <f t="shared" si="5"/>
        <v>8071.653333333335</v>
      </c>
    </row>
    <row r="21" spans="1:17" s="6" customFormat="1" ht="15">
      <c r="A21" s="24">
        <v>3</v>
      </c>
      <c r="B21" s="30" t="s">
        <v>31</v>
      </c>
      <c r="C21" s="33" t="s">
        <v>58</v>
      </c>
      <c r="D21" s="33">
        <v>140</v>
      </c>
      <c r="E21" s="31">
        <v>141.4</v>
      </c>
      <c r="F21" s="23">
        <v>140</v>
      </c>
      <c r="G21" s="23">
        <v>140.28</v>
      </c>
      <c r="H21" s="23"/>
      <c r="I21" s="23"/>
      <c r="J21" s="23"/>
      <c r="K21" s="23"/>
      <c r="L21" s="23">
        <f t="shared" si="0"/>
        <v>140.55999999999997</v>
      </c>
      <c r="M21" s="22">
        <f t="shared" si="1"/>
        <v>3</v>
      </c>
      <c r="N21" s="22">
        <f t="shared" si="2"/>
        <v>0.7408103670980885</v>
      </c>
      <c r="O21" s="22">
        <f t="shared" si="3"/>
        <v>0.5270420938375702</v>
      </c>
      <c r="P21" s="22" t="str">
        <f t="shared" si="4"/>
        <v>ОДНОРОДНЫЕ</v>
      </c>
      <c r="Q21" s="23">
        <f t="shared" si="5"/>
        <v>19678.399999999998</v>
      </c>
    </row>
    <row r="22" spans="1:17" s="6" customFormat="1" ht="15">
      <c r="A22" s="24">
        <v>4</v>
      </c>
      <c r="B22" s="35" t="s">
        <v>32</v>
      </c>
      <c r="C22" s="22" t="s">
        <v>59</v>
      </c>
      <c r="D22" s="22">
        <v>2400</v>
      </c>
      <c r="E22" s="31">
        <v>1.952</v>
      </c>
      <c r="F22" s="31">
        <v>1.932</v>
      </c>
      <c r="G22" s="31">
        <v>1.94</v>
      </c>
      <c r="H22" s="23"/>
      <c r="I22" s="23"/>
      <c r="J22" s="23"/>
      <c r="K22" s="23"/>
      <c r="L22" s="23">
        <f t="shared" si="0"/>
        <v>1.9413333333333334</v>
      </c>
      <c r="M22" s="22">
        <f t="shared" si="1"/>
        <v>3</v>
      </c>
      <c r="N22" s="22">
        <f t="shared" si="2"/>
        <v>0.010066445913694343</v>
      </c>
      <c r="O22" s="22">
        <f t="shared" si="3"/>
        <v>0.5185325848400245</v>
      </c>
      <c r="P22" s="22" t="str">
        <f t="shared" si="4"/>
        <v>ОДНОРОДНЫЕ</v>
      </c>
      <c r="Q22" s="23">
        <f t="shared" si="5"/>
        <v>4659.2</v>
      </c>
    </row>
    <row r="23" spans="1:17" s="6" customFormat="1" ht="15">
      <c r="A23" s="24">
        <v>5</v>
      </c>
      <c r="B23" s="30" t="s">
        <v>33</v>
      </c>
      <c r="C23" s="33" t="s">
        <v>58</v>
      </c>
      <c r="D23" s="33">
        <v>5</v>
      </c>
      <c r="E23" s="31">
        <v>904</v>
      </c>
      <c r="F23" s="31">
        <v>901.18</v>
      </c>
      <c r="G23" s="31">
        <v>902.98</v>
      </c>
      <c r="H23" s="23"/>
      <c r="I23" s="23"/>
      <c r="J23" s="23"/>
      <c r="K23" s="23"/>
      <c r="L23" s="23">
        <f t="shared" si="0"/>
        <v>902.7199999999999</v>
      </c>
      <c r="M23" s="22">
        <f t="shared" si="1"/>
        <v>3</v>
      </c>
      <c r="N23" s="22">
        <f t="shared" si="2"/>
        <v>1.4278655398881512</v>
      </c>
      <c r="O23" s="22">
        <f t="shared" si="3"/>
        <v>0.15817369061150205</v>
      </c>
      <c r="P23" s="22" t="str">
        <f t="shared" si="4"/>
        <v>ОДНОРОДНЫЕ</v>
      </c>
      <c r="Q23" s="23">
        <f t="shared" si="5"/>
        <v>4513.599999999999</v>
      </c>
    </row>
    <row r="24" spans="1:17" s="6" customFormat="1" ht="15">
      <c r="A24" s="24">
        <v>6</v>
      </c>
      <c r="B24" s="29" t="s">
        <v>34</v>
      </c>
      <c r="C24" s="33" t="s">
        <v>58</v>
      </c>
      <c r="D24" s="33">
        <v>75</v>
      </c>
      <c r="E24" s="31">
        <v>140.74</v>
      </c>
      <c r="F24" s="23">
        <v>139.34</v>
      </c>
      <c r="G24" s="23">
        <v>139.62</v>
      </c>
      <c r="H24" s="23"/>
      <c r="I24" s="23"/>
      <c r="J24" s="23"/>
      <c r="K24" s="23"/>
      <c r="L24" s="23">
        <f t="shared" si="0"/>
        <v>139.9</v>
      </c>
      <c r="M24" s="22">
        <f t="shared" si="1"/>
        <v>3</v>
      </c>
      <c r="N24" s="22">
        <f t="shared" si="2"/>
        <v>0.7408103670980885</v>
      </c>
      <c r="O24" s="22">
        <f t="shared" si="3"/>
        <v>0.52952849685353</v>
      </c>
      <c r="P24" s="22" t="str">
        <f t="shared" si="4"/>
        <v>ОДНОРОДНЫЕ</v>
      </c>
      <c r="Q24" s="23">
        <f t="shared" si="5"/>
        <v>10492.5</v>
      </c>
    </row>
    <row r="25" spans="1:17" s="6" customFormat="1" ht="15">
      <c r="A25" s="24">
        <v>7</v>
      </c>
      <c r="B25" s="29" t="s">
        <v>34</v>
      </c>
      <c r="C25" s="33" t="s">
        <v>58</v>
      </c>
      <c r="D25" s="33">
        <v>35</v>
      </c>
      <c r="E25" s="31">
        <v>283.4</v>
      </c>
      <c r="F25" s="23">
        <v>280.59</v>
      </c>
      <c r="G25" s="23">
        <v>281.15</v>
      </c>
      <c r="H25" s="23"/>
      <c r="I25" s="23"/>
      <c r="J25" s="23"/>
      <c r="K25" s="23"/>
      <c r="L25" s="23">
        <f t="shared" si="0"/>
        <v>281.7133333333333</v>
      </c>
      <c r="M25" s="22">
        <f t="shared" si="1"/>
        <v>3</v>
      </c>
      <c r="N25" s="22">
        <f t="shared" si="2"/>
        <v>1.4872906015077672</v>
      </c>
      <c r="O25" s="22">
        <f t="shared" si="3"/>
        <v>0.5279446960886127</v>
      </c>
      <c r="P25" s="22" t="str">
        <f t="shared" si="4"/>
        <v>ОДНОРОДНЫЕ</v>
      </c>
      <c r="Q25" s="23">
        <f t="shared" si="5"/>
        <v>9859.966666666665</v>
      </c>
    </row>
    <row r="26" spans="1:17" s="6" customFormat="1" ht="15">
      <c r="A26" s="24">
        <v>8</v>
      </c>
      <c r="B26" s="30" t="s">
        <v>35</v>
      </c>
      <c r="C26" s="33" t="s">
        <v>58</v>
      </c>
      <c r="D26" s="33">
        <v>85</v>
      </c>
      <c r="E26" s="31">
        <v>151.5</v>
      </c>
      <c r="F26" s="23">
        <v>150</v>
      </c>
      <c r="G26" s="23">
        <v>150.3</v>
      </c>
      <c r="H26" s="23"/>
      <c r="I26" s="23"/>
      <c r="J26" s="23"/>
      <c r="K26" s="23"/>
      <c r="L26" s="23">
        <f t="shared" si="0"/>
        <v>150.6</v>
      </c>
      <c r="M26" s="22">
        <f t="shared" si="1"/>
        <v>3</v>
      </c>
      <c r="N26" s="22">
        <f t="shared" si="2"/>
        <v>0.7937253933193751</v>
      </c>
      <c r="O26" s="22">
        <f t="shared" si="3"/>
        <v>0.5270420938375665</v>
      </c>
      <c r="P26" s="22" t="str">
        <f t="shared" si="4"/>
        <v>ОДНОРОДНЫЕ</v>
      </c>
      <c r="Q26" s="23">
        <f t="shared" si="5"/>
        <v>12801</v>
      </c>
    </row>
    <row r="27" spans="1:17" s="6" customFormat="1" ht="15">
      <c r="A27" s="24">
        <v>9</v>
      </c>
      <c r="B27" s="30" t="s">
        <v>35</v>
      </c>
      <c r="C27" s="33" t="s">
        <v>58</v>
      </c>
      <c r="D27" s="33">
        <v>45</v>
      </c>
      <c r="E27" s="31">
        <v>131.3</v>
      </c>
      <c r="F27" s="31">
        <v>130</v>
      </c>
      <c r="G27" s="31">
        <v>130.26</v>
      </c>
      <c r="H27" s="23"/>
      <c r="I27" s="23"/>
      <c r="J27" s="23"/>
      <c r="K27" s="23"/>
      <c r="L27" s="23">
        <f t="shared" si="0"/>
        <v>130.52</v>
      </c>
      <c r="M27" s="22">
        <f t="shared" si="1"/>
        <v>3</v>
      </c>
      <c r="N27" s="22">
        <f t="shared" si="2"/>
        <v>0.6878953408768017</v>
      </c>
      <c r="O27" s="22">
        <f t="shared" si="3"/>
        <v>0.527042093837574</v>
      </c>
      <c r="P27" s="22" t="str">
        <f t="shared" si="4"/>
        <v>ОДНОРОДНЫЕ</v>
      </c>
      <c r="Q27" s="23">
        <f t="shared" si="5"/>
        <v>5873.400000000001</v>
      </c>
    </row>
    <row r="28" spans="1:17" s="6" customFormat="1" ht="15">
      <c r="A28" s="24">
        <v>10</v>
      </c>
      <c r="B28" s="35" t="s">
        <v>36</v>
      </c>
      <c r="C28" s="25" t="s">
        <v>59</v>
      </c>
      <c r="D28" s="25">
        <v>560</v>
      </c>
      <c r="E28" s="31">
        <v>38.098</v>
      </c>
      <c r="F28" s="31">
        <v>38</v>
      </c>
      <c r="G28" s="31">
        <v>38.066</v>
      </c>
      <c r="H28" s="23"/>
      <c r="I28" s="23"/>
      <c r="J28" s="23"/>
      <c r="K28" s="23"/>
      <c r="L28" s="23">
        <f t="shared" si="0"/>
        <v>38.05466666666667</v>
      </c>
      <c r="M28" s="22">
        <f t="shared" si="1"/>
        <v>3</v>
      </c>
      <c r="N28" s="22">
        <f t="shared" si="2"/>
        <v>0.04997332621842694</v>
      </c>
      <c r="O28" s="22">
        <f t="shared" si="3"/>
        <v>0.13131983694972216</v>
      </c>
      <c r="P28" s="22" t="str">
        <f t="shared" si="4"/>
        <v>ОДНОРОДНЫЕ</v>
      </c>
      <c r="Q28" s="23">
        <f t="shared" si="5"/>
        <v>21310.613333333335</v>
      </c>
    </row>
    <row r="29" spans="1:17" s="6" customFormat="1" ht="15">
      <c r="A29" s="24">
        <v>11</v>
      </c>
      <c r="B29" s="35" t="s">
        <v>37</v>
      </c>
      <c r="C29" s="25" t="s">
        <v>58</v>
      </c>
      <c r="D29" s="25">
        <v>15</v>
      </c>
      <c r="E29" s="31">
        <v>854.53</v>
      </c>
      <c r="F29" s="31">
        <v>846.06</v>
      </c>
      <c r="G29" s="31">
        <v>847.75</v>
      </c>
      <c r="H29" s="23"/>
      <c r="I29" s="23"/>
      <c r="J29" s="23"/>
      <c r="K29" s="23"/>
      <c r="L29" s="23">
        <f t="shared" si="0"/>
        <v>849.4466666666667</v>
      </c>
      <c r="M29" s="22">
        <f t="shared" si="1"/>
        <v>3</v>
      </c>
      <c r="N29" s="22">
        <f t="shared" si="2"/>
        <v>4.4826591810367855</v>
      </c>
      <c r="O29" s="22">
        <f t="shared" si="3"/>
        <v>0.5277152006055063</v>
      </c>
      <c r="P29" s="22" t="str">
        <f t="shared" si="4"/>
        <v>ОДНОРОДНЫЕ</v>
      </c>
      <c r="Q29" s="23">
        <f t="shared" si="5"/>
        <v>12741.7</v>
      </c>
    </row>
    <row r="30" spans="1:17" s="6" customFormat="1" ht="15">
      <c r="A30" s="24">
        <v>12</v>
      </c>
      <c r="B30" s="29" t="s">
        <v>38</v>
      </c>
      <c r="C30" s="33" t="s">
        <v>58</v>
      </c>
      <c r="D30" s="33">
        <v>210</v>
      </c>
      <c r="E30" s="31">
        <v>55.55</v>
      </c>
      <c r="F30" s="31">
        <v>55</v>
      </c>
      <c r="G30" s="31">
        <v>55.11</v>
      </c>
      <c r="H30" s="23"/>
      <c r="I30" s="23"/>
      <c r="J30" s="23"/>
      <c r="K30" s="23"/>
      <c r="L30" s="23">
        <f t="shared" si="0"/>
        <v>55.22</v>
      </c>
      <c r="M30" s="22">
        <f t="shared" si="1"/>
        <v>3</v>
      </c>
      <c r="N30" s="22">
        <f t="shared" si="2"/>
        <v>0.2910326442171035</v>
      </c>
      <c r="O30" s="22">
        <f t="shared" si="3"/>
        <v>0.5270420938375652</v>
      </c>
      <c r="P30" s="22" t="str">
        <f t="shared" si="4"/>
        <v>ОДНОРОДНЫЕ</v>
      </c>
      <c r="Q30" s="23">
        <f t="shared" si="5"/>
        <v>11596.199999999999</v>
      </c>
    </row>
    <row r="31" spans="1:17" s="6" customFormat="1" ht="15">
      <c r="A31" s="24">
        <v>13</v>
      </c>
      <c r="B31" s="36" t="s">
        <v>38</v>
      </c>
      <c r="C31" s="33" t="s">
        <v>58</v>
      </c>
      <c r="D31" s="33">
        <v>60</v>
      </c>
      <c r="E31" s="31">
        <v>96.83</v>
      </c>
      <c r="F31" s="31">
        <v>95.87</v>
      </c>
      <c r="G31" s="31">
        <v>96.06</v>
      </c>
      <c r="H31" s="23"/>
      <c r="I31" s="23"/>
      <c r="J31" s="23"/>
      <c r="K31" s="23"/>
      <c r="L31" s="23">
        <f t="shared" si="0"/>
        <v>96.25333333333333</v>
      </c>
      <c r="M31" s="22">
        <f t="shared" si="1"/>
        <v>3</v>
      </c>
      <c r="N31" s="22">
        <f t="shared" si="2"/>
        <v>0.5083633870897177</v>
      </c>
      <c r="O31" s="22">
        <f t="shared" si="3"/>
        <v>0.5281514618607678</v>
      </c>
      <c r="P31" s="22" t="str">
        <f t="shared" si="4"/>
        <v>ОДНОРОДНЫЕ</v>
      </c>
      <c r="Q31" s="23">
        <f t="shared" si="5"/>
        <v>5775.2</v>
      </c>
    </row>
    <row r="32" spans="1:17" s="6" customFormat="1" ht="15">
      <c r="A32" s="24">
        <v>14</v>
      </c>
      <c r="B32" s="36" t="s">
        <v>38</v>
      </c>
      <c r="C32" s="22" t="s">
        <v>59</v>
      </c>
      <c r="D32" s="22">
        <v>1200</v>
      </c>
      <c r="E32" s="31">
        <v>3.37</v>
      </c>
      <c r="F32" s="31">
        <v>3.333</v>
      </c>
      <c r="G32" s="31">
        <v>3.34</v>
      </c>
      <c r="H32" s="23"/>
      <c r="I32" s="23"/>
      <c r="J32" s="23"/>
      <c r="K32" s="23"/>
      <c r="L32" s="23">
        <f t="shared" si="0"/>
        <v>3.3476666666666666</v>
      </c>
      <c r="M32" s="22">
        <f t="shared" si="1"/>
        <v>3</v>
      </c>
      <c r="N32" s="22">
        <f t="shared" si="2"/>
        <v>0.019655363983740775</v>
      </c>
      <c r="O32" s="22">
        <f t="shared" si="3"/>
        <v>0.587136233707282</v>
      </c>
      <c r="P32" s="22" t="str">
        <f t="shared" si="4"/>
        <v>ОДНОРОДНЫЕ</v>
      </c>
      <c r="Q32" s="23">
        <f t="shared" si="5"/>
        <v>4017.2</v>
      </c>
    </row>
    <row r="33" spans="1:17" s="6" customFormat="1" ht="15">
      <c r="A33" s="24">
        <v>15</v>
      </c>
      <c r="B33" s="29" t="s">
        <v>39</v>
      </c>
      <c r="C33" s="33" t="s">
        <v>58</v>
      </c>
      <c r="D33" s="33">
        <v>160</v>
      </c>
      <c r="E33" s="31">
        <v>75.75</v>
      </c>
      <c r="F33" s="31">
        <v>75</v>
      </c>
      <c r="G33" s="31">
        <v>75.15</v>
      </c>
      <c r="H33" s="23"/>
      <c r="I33" s="23"/>
      <c r="J33" s="23"/>
      <c r="K33" s="23"/>
      <c r="L33" s="23">
        <f t="shared" si="0"/>
        <v>75.3</v>
      </c>
      <c r="M33" s="22">
        <f t="shared" si="1"/>
        <v>3</v>
      </c>
      <c r="N33" s="22">
        <f t="shared" si="2"/>
        <v>0.39686269665968754</v>
      </c>
      <c r="O33" s="22">
        <f t="shared" si="3"/>
        <v>0.5270420938375665</v>
      </c>
      <c r="P33" s="22" t="str">
        <f t="shared" si="4"/>
        <v>ОДНОРОДНЫЕ</v>
      </c>
      <c r="Q33" s="23">
        <f t="shared" si="5"/>
        <v>12048</v>
      </c>
    </row>
    <row r="34" spans="1:17" s="6" customFormat="1" ht="15">
      <c r="A34" s="24">
        <v>16</v>
      </c>
      <c r="B34" s="29" t="s">
        <v>39</v>
      </c>
      <c r="C34" s="33" t="s">
        <v>58</v>
      </c>
      <c r="D34" s="33">
        <v>80</v>
      </c>
      <c r="E34" s="31">
        <v>80.1</v>
      </c>
      <c r="F34" s="31">
        <v>79.3</v>
      </c>
      <c r="G34" s="31">
        <v>79.46</v>
      </c>
      <c r="H34" s="23"/>
      <c r="I34" s="23"/>
      <c r="J34" s="23"/>
      <c r="K34" s="23"/>
      <c r="L34" s="23">
        <f t="shared" si="0"/>
        <v>79.61999999999999</v>
      </c>
      <c r="M34" s="22">
        <f t="shared" si="1"/>
        <v>3</v>
      </c>
      <c r="N34" s="22">
        <f t="shared" si="2"/>
        <v>0.4233202097703335</v>
      </c>
      <c r="O34" s="22">
        <f t="shared" si="3"/>
        <v>0.5316757218919035</v>
      </c>
      <c r="P34" s="22" t="str">
        <f t="shared" si="4"/>
        <v>ОДНОРОДНЫЕ</v>
      </c>
      <c r="Q34" s="23">
        <f t="shared" si="5"/>
        <v>6369.599999999999</v>
      </c>
    </row>
    <row r="35" spans="1:17" s="6" customFormat="1" ht="15">
      <c r="A35" s="24">
        <v>17</v>
      </c>
      <c r="B35" s="30" t="s">
        <v>40</v>
      </c>
      <c r="C35" s="33" t="s">
        <v>58</v>
      </c>
      <c r="D35" s="33">
        <v>900</v>
      </c>
      <c r="E35" s="31">
        <v>61.16</v>
      </c>
      <c r="F35" s="31">
        <v>60.55</v>
      </c>
      <c r="G35" s="31">
        <v>60.67</v>
      </c>
      <c r="H35" s="23"/>
      <c r="I35" s="23"/>
      <c r="J35" s="23"/>
      <c r="K35" s="23"/>
      <c r="L35" s="23">
        <f t="shared" si="0"/>
        <v>60.79333333333333</v>
      </c>
      <c r="M35" s="22">
        <f t="shared" si="1"/>
        <v>3</v>
      </c>
      <c r="N35" s="22">
        <f t="shared" si="2"/>
        <v>0.3231614663497685</v>
      </c>
      <c r="O35" s="22">
        <f t="shared" si="3"/>
        <v>0.5315738562612707</v>
      </c>
      <c r="P35" s="22" t="str">
        <f t="shared" si="4"/>
        <v>ОДНОРОДНЫЕ</v>
      </c>
      <c r="Q35" s="23">
        <f t="shared" si="5"/>
        <v>54714</v>
      </c>
    </row>
    <row r="36" spans="1:17" s="6" customFormat="1" ht="15">
      <c r="A36" s="24">
        <v>18</v>
      </c>
      <c r="B36" s="29" t="s">
        <v>41</v>
      </c>
      <c r="C36" s="33" t="s">
        <v>58</v>
      </c>
      <c r="D36" s="33">
        <v>2</v>
      </c>
      <c r="E36" s="31">
        <v>969</v>
      </c>
      <c r="F36" s="31">
        <v>966.17</v>
      </c>
      <c r="G36" s="31">
        <v>968.1</v>
      </c>
      <c r="H36" s="23"/>
      <c r="I36" s="23"/>
      <c r="J36" s="23"/>
      <c r="K36" s="23"/>
      <c r="L36" s="23">
        <f t="shared" si="0"/>
        <v>967.7566666666667</v>
      </c>
      <c r="M36" s="22">
        <f t="shared" si="1"/>
        <v>3</v>
      </c>
      <c r="N36" s="22">
        <f t="shared" si="2"/>
        <v>1.4459022558020325</v>
      </c>
      <c r="O36" s="22">
        <f t="shared" si="3"/>
        <v>0.14940762545013372</v>
      </c>
      <c r="P36" s="22" t="str">
        <f t="shared" si="4"/>
        <v>ОДНОРОДНЫЕ</v>
      </c>
      <c r="Q36" s="23">
        <f t="shared" si="5"/>
        <v>1935.5133333333333</v>
      </c>
    </row>
    <row r="37" spans="1:17" s="6" customFormat="1" ht="15">
      <c r="A37" s="24">
        <v>19</v>
      </c>
      <c r="B37" s="30" t="s">
        <v>42</v>
      </c>
      <c r="C37" s="33" t="s">
        <v>58</v>
      </c>
      <c r="D37" s="33">
        <v>50</v>
      </c>
      <c r="E37" s="31">
        <v>21.94</v>
      </c>
      <c r="F37" s="31">
        <v>21.73</v>
      </c>
      <c r="G37" s="31">
        <v>21.77</v>
      </c>
      <c r="H37" s="23"/>
      <c r="I37" s="23"/>
      <c r="J37" s="23"/>
      <c r="K37" s="23"/>
      <c r="L37" s="23">
        <f t="shared" si="0"/>
        <v>21.813333333333333</v>
      </c>
      <c r="M37" s="22">
        <f t="shared" si="1"/>
        <v>3</v>
      </c>
      <c r="N37" s="22">
        <f t="shared" si="2"/>
        <v>0.11150485789118553</v>
      </c>
      <c r="O37" s="22">
        <f t="shared" si="3"/>
        <v>0.5111775270072686</v>
      </c>
      <c r="P37" s="22" t="str">
        <f t="shared" si="4"/>
        <v>ОДНОРОДНЫЕ</v>
      </c>
      <c r="Q37" s="23">
        <f t="shared" si="5"/>
        <v>1090.6666666666665</v>
      </c>
    </row>
    <row r="38" spans="1:17" s="6" customFormat="1" ht="15">
      <c r="A38" s="24">
        <v>20</v>
      </c>
      <c r="B38" s="29" t="s">
        <v>43</v>
      </c>
      <c r="C38" s="33" t="s">
        <v>58</v>
      </c>
      <c r="D38" s="33">
        <v>15</v>
      </c>
      <c r="E38" s="31">
        <v>77.63</v>
      </c>
      <c r="F38" s="31">
        <v>76.86</v>
      </c>
      <c r="G38" s="31">
        <v>77.01</v>
      </c>
      <c r="H38" s="23"/>
      <c r="I38" s="23"/>
      <c r="J38" s="23"/>
      <c r="K38" s="23"/>
      <c r="L38" s="23">
        <f t="shared" si="0"/>
        <v>77.16666666666667</v>
      </c>
      <c r="M38" s="22">
        <f t="shared" si="1"/>
        <v>3</v>
      </c>
      <c r="N38" s="22">
        <f t="shared" si="2"/>
        <v>0.4082074635933677</v>
      </c>
      <c r="O38" s="22">
        <f t="shared" si="3"/>
        <v>0.5289945532527442</v>
      </c>
      <c r="P38" s="22" t="str">
        <f t="shared" si="4"/>
        <v>ОДНОРОДНЫЕ</v>
      </c>
      <c r="Q38" s="23">
        <f t="shared" si="5"/>
        <v>1157.5</v>
      </c>
    </row>
    <row r="39" spans="1:17" s="6" customFormat="1" ht="15">
      <c r="A39" s="24">
        <v>21</v>
      </c>
      <c r="B39" s="29" t="s">
        <v>44</v>
      </c>
      <c r="C39" s="33" t="s">
        <v>58</v>
      </c>
      <c r="D39" s="33">
        <v>5</v>
      </c>
      <c r="E39" s="31">
        <v>174.36</v>
      </c>
      <c r="F39" s="23">
        <v>172.63</v>
      </c>
      <c r="G39" s="23">
        <v>172.98</v>
      </c>
      <c r="H39" s="23"/>
      <c r="I39" s="23"/>
      <c r="J39" s="23"/>
      <c r="K39" s="23"/>
      <c r="L39" s="23">
        <f t="shared" si="0"/>
        <v>173.32333333333335</v>
      </c>
      <c r="M39" s="22">
        <f t="shared" si="1"/>
        <v>3</v>
      </c>
      <c r="N39" s="22">
        <f t="shared" si="2"/>
        <v>0.9146766277397461</v>
      </c>
      <c r="O39" s="22">
        <f t="shared" si="3"/>
        <v>0.5277285003402578</v>
      </c>
      <c r="P39" s="22" t="str">
        <f t="shared" si="4"/>
        <v>ОДНОРОДНЫЕ</v>
      </c>
      <c r="Q39" s="23">
        <f t="shared" si="5"/>
        <v>866.6166666666668</v>
      </c>
    </row>
    <row r="40" spans="1:17" s="6" customFormat="1" ht="15">
      <c r="A40" s="24">
        <v>22</v>
      </c>
      <c r="B40" s="29" t="s">
        <v>44</v>
      </c>
      <c r="C40" s="33" t="s">
        <v>58</v>
      </c>
      <c r="D40" s="33">
        <v>2</v>
      </c>
      <c r="E40" s="31">
        <v>151.5</v>
      </c>
      <c r="F40" s="23">
        <v>150</v>
      </c>
      <c r="G40" s="23">
        <v>150.3</v>
      </c>
      <c r="H40" s="23"/>
      <c r="I40" s="23"/>
      <c r="J40" s="23"/>
      <c r="K40" s="23"/>
      <c r="L40" s="23">
        <f t="shared" si="0"/>
        <v>150.6</v>
      </c>
      <c r="M40" s="22">
        <f t="shared" si="1"/>
        <v>3</v>
      </c>
      <c r="N40" s="22">
        <f t="shared" si="2"/>
        <v>0.7937253933193751</v>
      </c>
      <c r="O40" s="22">
        <f t="shared" si="3"/>
        <v>0.5270420938375665</v>
      </c>
      <c r="P40" s="22" t="str">
        <f t="shared" si="4"/>
        <v>ОДНОРОДНЫЕ</v>
      </c>
      <c r="Q40" s="23">
        <f t="shared" si="5"/>
        <v>301.2</v>
      </c>
    </row>
    <row r="41" spans="1:17" s="6" customFormat="1" ht="15">
      <c r="A41" s="24">
        <v>23</v>
      </c>
      <c r="B41" s="30" t="s">
        <v>45</v>
      </c>
      <c r="C41" s="33" t="s">
        <v>58</v>
      </c>
      <c r="D41" s="33">
        <v>30</v>
      </c>
      <c r="E41" s="31">
        <v>473.54</v>
      </c>
      <c r="F41" s="23">
        <v>468.84</v>
      </c>
      <c r="G41" s="23">
        <v>469.78</v>
      </c>
      <c r="H41" s="23"/>
      <c r="I41" s="23"/>
      <c r="J41" s="23"/>
      <c r="K41" s="23"/>
      <c r="L41" s="23">
        <f t="shared" si="0"/>
        <v>470.71999999999997</v>
      </c>
      <c r="M41" s="22">
        <f t="shared" si="1"/>
        <v>3</v>
      </c>
      <c r="N41" s="22">
        <f t="shared" si="2"/>
        <v>2.4870062324007414</v>
      </c>
      <c r="O41" s="22">
        <f t="shared" si="3"/>
        <v>0.5283408889362554</v>
      </c>
      <c r="P41" s="22" t="str">
        <f t="shared" si="4"/>
        <v>ОДНОРОДНЫЕ</v>
      </c>
      <c r="Q41" s="23">
        <f t="shared" si="5"/>
        <v>14121.599999999999</v>
      </c>
    </row>
    <row r="42" spans="1:17" s="6" customFormat="1" ht="15">
      <c r="A42" s="24">
        <v>24</v>
      </c>
      <c r="B42" s="29" t="s">
        <v>46</v>
      </c>
      <c r="C42" s="33" t="s">
        <v>58</v>
      </c>
      <c r="D42" s="33">
        <v>30</v>
      </c>
      <c r="E42" s="31">
        <v>966</v>
      </c>
      <c r="F42" s="23">
        <v>962.52</v>
      </c>
      <c r="G42" s="23">
        <v>964.45</v>
      </c>
      <c r="H42" s="23"/>
      <c r="I42" s="23"/>
      <c r="J42" s="23"/>
      <c r="K42" s="23"/>
      <c r="L42" s="23">
        <f t="shared" si="0"/>
        <v>964.3233333333334</v>
      </c>
      <c r="M42" s="22">
        <f t="shared" si="1"/>
        <v>3</v>
      </c>
      <c r="N42" s="22">
        <f t="shared" si="2"/>
        <v>1.7434544253674575</v>
      </c>
      <c r="O42" s="22">
        <f t="shared" si="3"/>
        <v>0.1807956278876854</v>
      </c>
      <c r="P42" s="22" t="str">
        <f t="shared" si="4"/>
        <v>ОДНОРОДНЫЕ</v>
      </c>
      <c r="Q42" s="23">
        <f t="shared" si="5"/>
        <v>28929.7</v>
      </c>
    </row>
    <row r="43" spans="1:17" s="6" customFormat="1" ht="15">
      <c r="A43" s="24">
        <v>25</v>
      </c>
      <c r="B43" s="29" t="s">
        <v>47</v>
      </c>
      <c r="C43" s="33" t="s">
        <v>58</v>
      </c>
      <c r="D43" s="33">
        <v>12</v>
      </c>
      <c r="E43" s="31">
        <v>40.31</v>
      </c>
      <c r="F43" s="23">
        <v>39.91</v>
      </c>
      <c r="G43" s="23">
        <v>39.99</v>
      </c>
      <c r="H43" s="23"/>
      <c r="I43" s="23"/>
      <c r="J43" s="23"/>
      <c r="K43" s="23"/>
      <c r="L43" s="23">
        <f t="shared" si="0"/>
        <v>40.07</v>
      </c>
      <c r="M43" s="22">
        <f t="shared" si="1"/>
        <v>3</v>
      </c>
      <c r="N43" s="22">
        <f t="shared" si="2"/>
        <v>0.21166010488516945</v>
      </c>
      <c r="O43" s="22">
        <f t="shared" si="3"/>
        <v>0.5282258669457686</v>
      </c>
      <c r="P43" s="22" t="str">
        <f t="shared" si="4"/>
        <v>ОДНОРОДНЫЕ</v>
      </c>
      <c r="Q43" s="23">
        <f t="shared" si="5"/>
        <v>480.84000000000003</v>
      </c>
    </row>
    <row r="44" spans="1:17" s="6" customFormat="1" ht="15">
      <c r="A44" s="24">
        <v>26</v>
      </c>
      <c r="B44" s="29" t="s">
        <v>48</v>
      </c>
      <c r="C44" s="33" t="s">
        <v>58</v>
      </c>
      <c r="D44" s="33">
        <v>20</v>
      </c>
      <c r="E44" s="31">
        <v>359.56</v>
      </c>
      <c r="F44" s="23">
        <v>356</v>
      </c>
      <c r="G44" s="23">
        <v>356.71</v>
      </c>
      <c r="H44" s="23"/>
      <c r="I44" s="23"/>
      <c r="J44" s="23"/>
      <c r="K44" s="23"/>
      <c r="L44" s="23">
        <f t="shared" si="0"/>
        <v>357.42333333333335</v>
      </c>
      <c r="M44" s="22">
        <f t="shared" si="1"/>
        <v>3</v>
      </c>
      <c r="N44" s="22">
        <f t="shared" si="2"/>
        <v>1.884153213869125</v>
      </c>
      <c r="O44" s="22">
        <f t="shared" si="3"/>
        <v>0.5271489122709182</v>
      </c>
      <c r="P44" s="22" t="str">
        <f t="shared" si="4"/>
        <v>ОДНОРОДНЫЕ</v>
      </c>
      <c r="Q44" s="23">
        <f t="shared" si="5"/>
        <v>7148.466666666667</v>
      </c>
    </row>
    <row r="45" spans="1:17" s="6" customFormat="1" ht="15">
      <c r="A45" s="24">
        <v>27</v>
      </c>
      <c r="B45" s="30" t="s">
        <v>49</v>
      </c>
      <c r="C45" s="33" t="s">
        <v>58</v>
      </c>
      <c r="D45" s="33">
        <v>25</v>
      </c>
      <c r="E45" s="31">
        <v>282.8</v>
      </c>
      <c r="F45" s="18">
        <v>280</v>
      </c>
      <c r="G45" s="18">
        <v>280.56</v>
      </c>
      <c r="H45" s="18"/>
      <c r="I45" s="18"/>
      <c r="J45" s="18"/>
      <c r="K45" s="18"/>
      <c r="L45" s="23">
        <f t="shared" si="0"/>
        <v>281.11999999999995</v>
      </c>
      <c r="M45" s="22">
        <f t="shared" si="1"/>
        <v>3</v>
      </c>
      <c r="N45" s="22">
        <f t="shared" si="2"/>
        <v>1.481620734196177</v>
      </c>
      <c r="O45" s="22">
        <f t="shared" si="3"/>
        <v>0.5270420938375702</v>
      </c>
      <c r="P45" s="22" t="str">
        <f t="shared" si="4"/>
        <v>ОДНОРОДНЫЕ</v>
      </c>
      <c r="Q45" s="23">
        <f t="shared" si="5"/>
        <v>7027.999999999999</v>
      </c>
    </row>
    <row r="46" spans="1:17" s="6" customFormat="1" ht="15">
      <c r="A46" s="24">
        <v>28</v>
      </c>
      <c r="B46" s="30" t="s">
        <v>50</v>
      </c>
      <c r="C46" s="33" t="s">
        <v>58</v>
      </c>
      <c r="D46" s="33">
        <v>260</v>
      </c>
      <c r="E46" s="31">
        <v>66</v>
      </c>
      <c r="F46" s="18">
        <v>65.25</v>
      </c>
      <c r="G46" s="18">
        <v>65.38</v>
      </c>
      <c r="H46" s="18"/>
      <c r="I46" s="18"/>
      <c r="J46" s="18"/>
      <c r="K46" s="18"/>
      <c r="L46" s="18">
        <f aca="true" t="shared" si="6" ref="L46:L57">AVERAGE(E46:K46)</f>
        <v>65.54333333333334</v>
      </c>
      <c r="M46" s="19">
        <f aca="true" t="shared" si="7" ref="M46:M57">COUNT(E46:K46)</f>
        <v>3</v>
      </c>
      <c r="N46" s="19">
        <f aca="true" t="shared" si="8" ref="N46:N57">STDEV(E46:K46)</f>
        <v>0.4007908847932224</v>
      </c>
      <c r="O46" s="19">
        <f aca="true" t="shared" si="9" ref="O46:O57">N46/L46*100</f>
        <v>0.6114899325533577</v>
      </c>
      <c r="P46" s="19" t="str">
        <f aca="true" t="shared" si="10" ref="P46:P57">IF(O46&lt;33,"ОДНОРОДНЫЕ","НЕОДНОРОДНЫЕ")</f>
        <v>ОДНОРОДНЫЕ</v>
      </c>
      <c r="Q46" s="18">
        <f aca="true" t="shared" si="11" ref="Q46:Q57">D46*L46</f>
        <v>17041.266666666666</v>
      </c>
    </row>
    <row r="47" spans="1:17" s="6" customFormat="1" ht="15">
      <c r="A47" s="24">
        <v>29</v>
      </c>
      <c r="B47" s="30" t="s">
        <v>51</v>
      </c>
      <c r="C47" s="33" t="s">
        <v>58</v>
      </c>
      <c r="D47" s="33">
        <v>10</v>
      </c>
      <c r="E47" s="31">
        <v>98</v>
      </c>
      <c r="F47" s="18">
        <v>95.38</v>
      </c>
      <c r="G47" s="18">
        <v>95.57</v>
      </c>
      <c r="H47" s="18"/>
      <c r="I47" s="18"/>
      <c r="J47" s="18"/>
      <c r="K47" s="18"/>
      <c r="L47" s="18">
        <f t="shared" si="6"/>
        <v>96.31666666666666</v>
      </c>
      <c r="M47" s="19">
        <f t="shared" si="7"/>
        <v>3</v>
      </c>
      <c r="N47" s="19">
        <f t="shared" si="8"/>
        <v>1.4609015481316128</v>
      </c>
      <c r="O47" s="19">
        <f t="shared" si="9"/>
        <v>1.5167692141875198</v>
      </c>
      <c r="P47" s="19" t="str">
        <f t="shared" si="10"/>
        <v>ОДНОРОДНЫЕ</v>
      </c>
      <c r="Q47" s="18">
        <f t="shared" si="11"/>
        <v>963.1666666666666</v>
      </c>
    </row>
    <row r="48" spans="1:17" s="6" customFormat="1" ht="30">
      <c r="A48" s="24">
        <v>30</v>
      </c>
      <c r="B48" s="35" t="s">
        <v>66</v>
      </c>
      <c r="C48" s="22" t="s">
        <v>59</v>
      </c>
      <c r="D48" s="22">
        <v>560</v>
      </c>
      <c r="E48" s="31">
        <v>6.493</v>
      </c>
      <c r="F48" s="23">
        <v>6.43</v>
      </c>
      <c r="G48" s="23">
        <v>6.441</v>
      </c>
      <c r="H48" s="18"/>
      <c r="I48" s="18"/>
      <c r="J48" s="18"/>
      <c r="K48" s="18"/>
      <c r="L48" s="18">
        <f t="shared" si="6"/>
        <v>6.454666666666667</v>
      </c>
      <c r="M48" s="19">
        <f t="shared" si="7"/>
        <v>3</v>
      </c>
      <c r="N48" s="19">
        <f t="shared" si="8"/>
        <v>0.033650160970392924</v>
      </c>
      <c r="O48" s="19">
        <f t="shared" si="9"/>
        <v>0.5213307318280249</v>
      </c>
      <c r="P48" s="19" t="str">
        <f t="shared" si="10"/>
        <v>ОДНОРОДНЫЕ</v>
      </c>
      <c r="Q48" s="18">
        <f t="shared" si="11"/>
        <v>3614.6133333333337</v>
      </c>
    </row>
    <row r="49" spans="1:17" s="6" customFormat="1" ht="15">
      <c r="A49" s="24">
        <v>31</v>
      </c>
      <c r="B49" s="30" t="s">
        <v>52</v>
      </c>
      <c r="C49" s="33" t="s">
        <v>58</v>
      </c>
      <c r="D49" s="33">
        <v>30</v>
      </c>
      <c r="E49" s="31">
        <v>202</v>
      </c>
      <c r="F49" s="18">
        <v>200</v>
      </c>
      <c r="G49" s="18">
        <v>200.4</v>
      </c>
      <c r="H49" s="18"/>
      <c r="I49" s="18"/>
      <c r="J49" s="18"/>
      <c r="K49" s="18"/>
      <c r="L49" s="18">
        <f t="shared" si="6"/>
        <v>200.79999999999998</v>
      </c>
      <c r="M49" s="19">
        <f t="shared" si="7"/>
        <v>3</v>
      </c>
      <c r="N49" s="19">
        <f t="shared" si="8"/>
        <v>1.0583005244258352</v>
      </c>
      <c r="O49" s="19">
        <f t="shared" si="9"/>
        <v>0.5270420938375674</v>
      </c>
      <c r="P49" s="19" t="str">
        <f t="shared" si="10"/>
        <v>ОДНОРОДНЫЕ</v>
      </c>
      <c r="Q49" s="18">
        <f t="shared" si="11"/>
        <v>6023.999999999999</v>
      </c>
    </row>
    <row r="50" spans="1:17" s="6" customFormat="1" ht="15">
      <c r="A50" s="24">
        <v>32</v>
      </c>
      <c r="B50" s="30" t="s">
        <v>53</v>
      </c>
      <c r="C50" s="33" t="s">
        <v>58</v>
      </c>
      <c r="D50" s="33">
        <v>350</v>
      </c>
      <c r="E50" s="31">
        <v>159.81</v>
      </c>
      <c r="F50" s="18">
        <v>158.22</v>
      </c>
      <c r="G50" s="18">
        <v>158.54</v>
      </c>
      <c r="H50" s="18"/>
      <c r="I50" s="18"/>
      <c r="J50" s="18"/>
      <c r="K50" s="18"/>
      <c r="L50" s="18">
        <f t="shared" si="6"/>
        <v>158.85666666666665</v>
      </c>
      <c r="M50" s="19">
        <f t="shared" si="7"/>
        <v>3</v>
      </c>
      <c r="N50" s="19">
        <f t="shared" si="8"/>
        <v>0.8409716602438746</v>
      </c>
      <c r="O50" s="19">
        <f t="shared" si="9"/>
        <v>0.5293902219467495</v>
      </c>
      <c r="P50" s="19" t="str">
        <f t="shared" si="10"/>
        <v>ОДНОРОДНЫЕ</v>
      </c>
      <c r="Q50" s="18">
        <f t="shared" si="11"/>
        <v>55599.83333333333</v>
      </c>
    </row>
    <row r="51" spans="1:17" s="6" customFormat="1" ht="15">
      <c r="A51" s="24">
        <v>33</v>
      </c>
      <c r="B51" s="30" t="s">
        <v>54</v>
      </c>
      <c r="C51" s="33" t="s">
        <v>58</v>
      </c>
      <c r="D51" s="33">
        <v>5</v>
      </c>
      <c r="E51" s="31">
        <v>730.06</v>
      </c>
      <c r="F51" s="18">
        <v>722.82</v>
      </c>
      <c r="G51" s="18">
        <v>724.27</v>
      </c>
      <c r="H51" s="18"/>
      <c r="I51" s="18"/>
      <c r="J51" s="18"/>
      <c r="K51" s="18"/>
      <c r="L51" s="18">
        <f t="shared" si="6"/>
        <v>725.7166666666667</v>
      </c>
      <c r="M51" s="19">
        <f t="shared" si="7"/>
        <v>3</v>
      </c>
      <c r="N51" s="19">
        <f t="shared" si="8"/>
        <v>3.8306700893359347</v>
      </c>
      <c r="O51" s="19">
        <f t="shared" si="9"/>
        <v>0.5278465088766416</v>
      </c>
      <c r="P51" s="19" t="str">
        <f t="shared" si="10"/>
        <v>ОДНОРОДНЫЕ</v>
      </c>
      <c r="Q51" s="18">
        <f t="shared" si="11"/>
        <v>3628.5833333333335</v>
      </c>
    </row>
    <row r="52" spans="1:19" s="8" customFormat="1" ht="15">
      <c r="A52" s="24">
        <v>34</v>
      </c>
      <c r="B52" s="30" t="s">
        <v>55</v>
      </c>
      <c r="C52" s="33" t="s">
        <v>58</v>
      </c>
      <c r="D52" s="33">
        <v>300</v>
      </c>
      <c r="E52" s="31">
        <v>51.41</v>
      </c>
      <c r="F52" s="18">
        <v>50</v>
      </c>
      <c r="G52" s="18">
        <v>51</v>
      </c>
      <c r="H52" s="18"/>
      <c r="I52" s="18"/>
      <c r="J52" s="18"/>
      <c r="K52" s="18"/>
      <c r="L52" s="18">
        <f t="shared" si="6"/>
        <v>50.803333333333335</v>
      </c>
      <c r="M52" s="19">
        <f t="shared" si="7"/>
        <v>3</v>
      </c>
      <c r="N52" s="19">
        <f t="shared" si="8"/>
        <v>0.7252815545244007</v>
      </c>
      <c r="O52" s="19">
        <f t="shared" si="9"/>
        <v>1.4276259192790512</v>
      </c>
      <c r="P52" s="19" t="str">
        <f t="shared" si="10"/>
        <v>ОДНОРОДНЫЕ</v>
      </c>
      <c r="Q52" s="18">
        <f t="shared" si="11"/>
        <v>15241</v>
      </c>
      <c r="S52" s="6"/>
    </row>
    <row r="53" spans="1:19" s="8" customFormat="1" ht="15">
      <c r="A53" s="24">
        <v>35</v>
      </c>
      <c r="B53" s="30" t="s">
        <v>55</v>
      </c>
      <c r="C53" s="33" t="s">
        <v>58</v>
      </c>
      <c r="D53" s="33">
        <v>150</v>
      </c>
      <c r="E53" s="31">
        <v>102.76</v>
      </c>
      <c r="F53" s="18">
        <v>101.74</v>
      </c>
      <c r="G53" s="18">
        <v>101.94</v>
      </c>
      <c r="H53" s="18"/>
      <c r="I53" s="18"/>
      <c r="J53" s="18"/>
      <c r="K53" s="18"/>
      <c r="L53" s="18">
        <f t="shared" si="6"/>
        <v>102.14666666666666</v>
      </c>
      <c r="M53" s="19">
        <f t="shared" si="7"/>
        <v>3</v>
      </c>
      <c r="N53" s="19">
        <f t="shared" si="8"/>
        <v>0.5404936015655866</v>
      </c>
      <c r="O53" s="19">
        <f t="shared" si="9"/>
        <v>0.5291348403265761</v>
      </c>
      <c r="P53" s="19" t="str">
        <f t="shared" si="10"/>
        <v>ОДНОРОДНЫЕ</v>
      </c>
      <c r="Q53" s="18">
        <f t="shared" si="11"/>
        <v>15322</v>
      </c>
      <c r="S53" s="6"/>
    </row>
    <row r="54" spans="1:19" s="8" customFormat="1" ht="15">
      <c r="A54" s="24">
        <v>36</v>
      </c>
      <c r="B54" s="29" t="s">
        <v>56</v>
      </c>
      <c r="C54" s="33" t="s">
        <v>58</v>
      </c>
      <c r="D54" s="33">
        <v>10</v>
      </c>
      <c r="E54" s="31">
        <v>413.29</v>
      </c>
      <c r="F54" s="18">
        <v>409.19</v>
      </c>
      <c r="G54" s="18">
        <v>410.01</v>
      </c>
      <c r="H54" s="18"/>
      <c r="I54" s="18"/>
      <c r="J54" s="18"/>
      <c r="K54" s="18"/>
      <c r="L54" s="18">
        <f t="shared" si="6"/>
        <v>410.83</v>
      </c>
      <c r="M54" s="19">
        <f t="shared" si="7"/>
        <v>3</v>
      </c>
      <c r="N54" s="19">
        <f t="shared" si="8"/>
        <v>2.1695160750729783</v>
      </c>
      <c r="O54" s="19">
        <f t="shared" si="9"/>
        <v>0.5280812197436843</v>
      </c>
      <c r="P54" s="19" t="str">
        <f t="shared" si="10"/>
        <v>ОДНОРОДНЫЕ</v>
      </c>
      <c r="Q54" s="18">
        <f t="shared" si="11"/>
        <v>4108.3</v>
      </c>
      <c r="S54" s="6"/>
    </row>
    <row r="55" spans="1:19" s="12" customFormat="1" ht="15.75">
      <c r="A55" s="24">
        <v>37</v>
      </c>
      <c r="B55" s="30" t="s">
        <v>51</v>
      </c>
      <c r="C55" s="33" t="s">
        <v>58</v>
      </c>
      <c r="D55" s="33">
        <v>8</v>
      </c>
      <c r="E55" s="31">
        <v>107.09</v>
      </c>
      <c r="F55" s="18">
        <v>106.03</v>
      </c>
      <c r="G55" s="18">
        <v>106.24</v>
      </c>
      <c r="H55" s="18"/>
      <c r="I55" s="18"/>
      <c r="J55" s="18"/>
      <c r="K55" s="18"/>
      <c r="L55" s="18">
        <f t="shared" si="6"/>
        <v>106.45333333333333</v>
      </c>
      <c r="M55" s="19">
        <f t="shared" si="7"/>
        <v>3</v>
      </c>
      <c r="N55" s="19">
        <f t="shared" si="8"/>
        <v>0.5612783029240808</v>
      </c>
      <c r="O55" s="19">
        <f t="shared" si="9"/>
        <v>0.5272529148209677</v>
      </c>
      <c r="P55" s="19" t="str">
        <f t="shared" si="10"/>
        <v>ОДНОРОДНЫЕ</v>
      </c>
      <c r="Q55" s="18">
        <f t="shared" si="11"/>
        <v>851.6266666666667</v>
      </c>
      <c r="S55" s="6"/>
    </row>
    <row r="56" spans="1:19" ht="15">
      <c r="A56" s="24">
        <v>38</v>
      </c>
      <c r="B56" s="30" t="s">
        <v>57</v>
      </c>
      <c r="C56" s="33" t="s">
        <v>59</v>
      </c>
      <c r="D56" s="33">
        <v>30</v>
      </c>
      <c r="E56" s="31">
        <v>407.26</v>
      </c>
      <c r="F56" s="18">
        <v>403.22</v>
      </c>
      <c r="G56" s="18">
        <v>404.03</v>
      </c>
      <c r="H56" s="18"/>
      <c r="I56" s="18"/>
      <c r="J56" s="18"/>
      <c r="K56" s="18"/>
      <c r="L56" s="18">
        <f t="shared" si="6"/>
        <v>404.83666666666664</v>
      </c>
      <c r="M56" s="19">
        <f t="shared" si="7"/>
        <v>3</v>
      </c>
      <c r="N56" s="19">
        <f t="shared" si="8"/>
        <v>2.1373893733555636</v>
      </c>
      <c r="O56" s="19">
        <f t="shared" si="9"/>
        <v>0.5279633860624194</v>
      </c>
      <c r="P56" s="19" t="str">
        <f t="shared" si="10"/>
        <v>ОДНОРОДНЫЕ</v>
      </c>
      <c r="Q56" s="18">
        <f t="shared" si="11"/>
        <v>12145.099999999999</v>
      </c>
      <c r="S56" s="6"/>
    </row>
    <row r="57" spans="1:19" ht="15">
      <c r="A57" s="24">
        <v>39</v>
      </c>
      <c r="B57" s="30" t="s">
        <v>54</v>
      </c>
      <c r="C57" s="33" t="s">
        <v>58</v>
      </c>
      <c r="D57" s="33">
        <v>20</v>
      </c>
      <c r="E57" s="31">
        <v>135.29</v>
      </c>
      <c r="F57" s="18">
        <v>133.95</v>
      </c>
      <c r="G57" s="18">
        <v>134.22</v>
      </c>
      <c r="H57" s="18"/>
      <c r="I57" s="18"/>
      <c r="J57" s="18"/>
      <c r="K57" s="18"/>
      <c r="L57" s="18">
        <f t="shared" si="6"/>
        <v>134.48666666666668</v>
      </c>
      <c r="M57" s="19">
        <f t="shared" si="7"/>
        <v>3</v>
      </c>
      <c r="N57" s="19">
        <f t="shared" si="8"/>
        <v>0.7086842268128545</v>
      </c>
      <c r="O57" s="19">
        <f t="shared" si="9"/>
        <v>0.5269550092793742</v>
      </c>
      <c r="P57" s="19" t="str">
        <f t="shared" si="10"/>
        <v>ОДНОРОДНЫЕ</v>
      </c>
      <c r="Q57" s="18">
        <f t="shared" si="11"/>
        <v>2689.7333333333336</v>
      </c>
      <c r="S57" s="6"/>
    </row>
    <row r="58" spans="1:17" ht="15">
      <c r="A58" s="27"/>
      <c r="B58" s="27"/>
      <c r="C58" s="27"/>
      <c r="D58" s="27"/>
      <c r="E58" s="23">
        <f>SUMPRODUCT($E$19:$E$57,D19:D57)</f>
        <v>416247.49999999994</v>
      </c>
      <c r="F58" s="23">
        <f>SUMPRODUCT($D$19:$D$57,F19:F57)</f>
        <v>412243.32999999996</v>
      </c>
      <c r="G58" s="23">
        <f>SUMPRODUCT($D$19:$D$57,G19:G57)</f>
        <v>413341.05</v>
      </c>
      <c r="H58" s="28"/>
      <c r="I58" s="28"/>
      <c r="J58" s="28"/>
      <c r="K58" s="28"/>
      <c r="L58" s="28"/>
      <c r="M58" s="27"/>
      <c r="N58" s="27"/>
      <c r="O58" s="27"/>
      <c r="P58" s="27"/>
      <c r="Q58" s="28"/>
    </row>
    <row r="59" spans="1:16" ht="15">
      <c r="A59" s="20"/>
      <c r="B59" s="20"/>
      <c r="C59" s="20"/>
      <c r="D59" s="20"/>
      <c r="E59" s="37"/>
      <c r="F59" s="37"/>
      <c r="G59" s="51"/>
      <c r="H59" s="20"/>
      <c r="I59" s="20"/>
      <c r="J59" s="20"/>
      <c r="K59" s="20"/>
      <c r="L59" s="20"/>
      <c r="M59" s="20"/>
      <c r="N59" s="20"/>
      <c r="O59" s="20"/>
      <c r="P59" s="14"/>
    </row>
    <row r="60" spans="1:17" ht="15">
      <c r="A60" s="40" t="s">
        <v>28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5">
      <c r="A61" s="21"/>
      <c r="B61" s="21"/>
      <c r="C61" s="21"/>
      <c r="D61" s="21"/>
      <c r="E61" s="26"/>
      <c r="F61" s="26"/>
      <c r="G61" s="26"/>
      <c r="H61" s="26"/>
      <c r="I61" s="26"/>
      <c r="J61" s="26"/>
      <c r="K61" s="26"/>
      <c r="L61" s="26"/>
      <c r="M61" s="21"/>
      <c r="N61" s="21"/>
      <c r="O61" s="21"/>
      <c r="P61" s="21"/>
      <c r="Q61" s="26"/>
    </row>
    <row r="62" spans="1:17" ht="15">
      <c r="A62" s="41" t="s">
        <v>23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</row>
    <row r="63" spans="1:17" ht="15">
      <c r="A63" s="21"/>
      <c r="B63" s="21"/>
      <c r="C63" s="21"/>
      <c r="D63" s="21"/>
      <c r="E63" s="26"/>
      <c r="F63" s="26"/>
      <c r="G63" s="26"/>
      <c r="H63" s="26"/>
      <c r="I63" s="26"/>
      <c r="J63" s="26"/>
      <c r="K63" s="26"/>
      <c r="L63" s="26"/>
      <c r="M63" s="21"/>
      <c r="N63" s="21"/>
      <c r="O63" s="21"/>
      <c r="P63" s="21"/>
      <c r="Q63" s="26"/>
    </row>
    <row r="64" spans="1:17" ht="15">
      <c r="A64" s="41" t="s">
        <v>69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</row>
  </sheetData>
  <sheetProtection/>
  <mergeCells count="17">
    <mergeCell ref="A64:Q64"/>
    <mergeCell ref="N11:O11"/>
    <mergeCell ref="B13:P13"/>
    <mergeCell ref="D14:L14"/>
    <mergeCell ref="Q17:Q18"/>
    <mergeCell ref="A16:B16"/>
    <mergeCell ref="C16:D16"/>
    <mergeCell ref="L17:L18"/>
    <mergeCell ref="M17:M18"/>
    <mergeCell ref="N17:N18"/>
    <mergeCell ref="P17:P18"/>
    <mergeCell ref="A17:A18"/>
    <mergeCell ref="B17:B18"/>
    <mergeCell ref="C17:D17"/>
    <mergeCell ref="A60:Q60"/>
    <mergeCell ref="A62:Q62"/>
    <mergeCell ref="O17:O18"/>
  </mergeCells>
  <conditionalFormatting sqref="P19:P58">
    <cfRule type="containsText" priority="64" dxfId="6" operator="containsText" text="НЕ">
      <formula>NOT(ISERROR(SEARCH("НЕ",P19)))</formula>
    </cfRule>
    <cfRule type="containsText" priority="65" dxfId="7" operator="containsText" text="ОДНОРОДНЫЕ">
      <formula>NOT(ISERROR(SEARCH("ОДНОРОДНЫЕ",P19)))</formula>
    </cfRule>
    <cfRule type="containsText" priority="66" dxfId="6" operator="containsText" text="НЕОДНОРОДНЫЕ">
      <formula>NOT(ISERROR(SEARCH("НЕОДНОРОДНЫЕ",P19)))</formula>
    </cfRule>
  </conditionalFormatting>
  <conditionalFormatting sqref="P19:P58">
    <cfRule type="containsText" priority="61" dxfId="6" operator="containsText" text="НЕОДНОРОДНЫЕ">
      <formula>NOT(ISERROR(SEARCH("НЕОДНОРОДНЫЕ",P19)))</formula>
    </cfRule>
    <cfRule type="containsText" priority="62" dxfId="7" operator="containsText" text="ОДНОРОДНЫЕ">
      <formula>NOT(ISERROR(SEARCH("ОДНОРОДНЫЕ",P19)))</formula>
    </cfRule>
    <cfRule type="containsText" priority="63" dxfId="6" operator="containsText" text="НЕОДНОРОДНЫЕ">
      <formula>NOT(ISERROR(SEARCH("НЕОДНОРОДНЫЕ",P19)))</formula>
    </cfRule>
  </conditionalFormatting>
  <printOptions/>
  <pageMargins left="0.31496062992125984" right="0.1968503937007874" top="0.35433070866141736" bottom="0.35433070866141736" header="0.11811023622047245" footer="0.11811023622047245"/>
  <pageSetup fitToHeight="2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2023-02-08T05:08:59Z</dcterms:modified>
  <cp:category/>
  <cp:version/>
  <cp:contentType/>
  <cp:contentStatus/>
</cp:coreProperties>
</file>