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L19" i="1"/>
  <c r="K19" i="1"/>
  <c r="J19" i="1"/>
  <c r="O19" i="1" s="1"/>
  <c r="K20" i="1" l="1"/>
  <c r="L20" i="1"/>
  <c r="J20" i="1"/>
  <c r="M19" i="1"/>
  <c r="N19" i="1" s="1"/>
  <c r="C16" i="1" l="1"/>
  <c r="M20" i="1"/>
  <c r="N20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<sst xmlns="http://schemas.openxmlformats.org/spreadsheetml/2006/main" count="42" uniqueCount="38">
  <si>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</si>
  <si>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</si>
  <si>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</si>
  <si>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</si>
  <si>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</si>
  <si>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</si>
  <si>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</si>
  <si>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</si>
  <si>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</si>
  <si>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</si>
  <si>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</si>
  <si>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</si>
  <si>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</si>
  <si>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</si>
  <si>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</si>
  <si>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</si>
  <si>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</si>
  <si>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</si>
  <si>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</si>
  <si>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</si>
  <si>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</si>
  <si>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</si>
  <si>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</si>
  <si>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</si>
  <si>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</si>
  <si>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шт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</si>
  <si>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</si>
  <si>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</si>
  <si>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к Извещению о проведении закупки</t>
  </si>
  <si>
    <t>Приложение № 4</t>
  </si>
  <si>
    <t>№ 048-23</t>
  </si>
  <si>
    <t>на поставку аккумуляторной поломоечной машины путем запроса котировок в электронной форме</t>
  </si>
  <si>
    <t>Аккумуляторная поломоечная машина</t>
  </si>
  <si>
    <t>КП вх. 135-01/23 от 13.01.2023</t>
  </si>
  <si>
    <t>КП вх. 94-01/23 от 12.01.2023</t>
  </si>
  <si>
    <t>КП вх. 194-01/23 от 17.01.2023</t>
  </si>
  <si>
    <t>КП вх. 195-01/23 от 17.01.2023</t>
  </si>
  <si>
    <t>Исходя из имеющегося у Заказчика объёма финансового обеспечения для осуществления закупки НМЦД устанавливается в размере 328000 руб. (триста двадцать восемь тысяч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</si>
</sst>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5" zoomScaleNormal="85" zoomScalePageLayoutView="70" workbookViewId="0">
      <selection activeCell="E19" sqref="E19"/>
    </sheetView>
  </sheetViews>
  <sheetFormatPr defaultColWidth="9.140625" defaultRowHeight="15" x14ac:dyDescent="0.25"/>
  <cols>
    <col min="1" max="1" width="9.140625" style="10"/>
    <col min="2" max="2" width="27.28515625" style="10" customWidth="1"/>
    <col min="3" max="4" width="9.140625" style="10"/>
    <col min="5" max="5" width="16.7109375" style="1" customWidth="1"/>
    <col min="6" max="6" width="14.7109375" style="1" customWidth="1"/>
    <col min="7" max="7" width="16.5703125" style="1" customWidth="1"/>
    <col min="8" max="8" width="18.5703125" style="1" bestFit="1" customWidth="1"/>
    <col min="9" max="9" width="14.42578125" style="1" hidden="1" customWidth="1"/>
    <col min="10" max="10" width="13.7109375" style="1" customWidth="1"/>
    <col min="11" max="11" width="9.42578125" style="10" customWidth="1"/>
    <col min="12" max="12" width="12.5703125" style="10" customWidth="1"/>
    <col min="13" max="13" width="10.28515625" style="10" customWidth="1"/>
    <col min="14" max="14" width="17" style="10" customWidth="1"/>
    <col min="15" max="15" width="13.28515625" style="1" customWidth="1"/>
    <col min="16" max="16384" width="9.140625" style="5"/>
  </cols>
  <sheetData>
    <row r="1" spans="1:15" x14ac:dyDescent="0.2">
      <c r="O1" s="6" t="s">
        <v>29</v>
      </c>
    </row>
    <row r="2" spans="1:15" x14ac:dyDescent="0.2">
      <c r="O2" s="6" t="s">
        <v>28</v>
      </c>
    </row>
    <row r="3" spans="1:15" x14ac:dyDescent="0.2">
      <c r="O3" s="6" t="s">
        <v>31</v>
      </c>
    </row>
    <row r="4" spans="1:15" x14ac:dyDescent="0.2">
      <c r="O4" s="7" t="s">
        <v>30</v>
      </c>
    </row>
    <row r="7" spans="1:15" x14ac:dyDescent="0.25">
      <c r="O7" s="3" t="s">
        <v>16</v>
      </c>
    </row>
    <row r="8" spans="1:15" x14ac:dyDescent="0.25">
      <c r="O8" s="4" t="s">
        <v>21</v>
      </c>
    </row>
    <row r="9" spans="1:15" x14ac:dyDescent="0.25">
      <c r="O9" s="4" t="s">
        <v>17</v>
      </c>
    </row>
    <row r="11" spans="1:15" ht="28.9" customHeight="1" x14ac:dyDescent="0.25">
      <c r="L11" s="14" t="s">
        <v>20</v>
      </c>
      <c r="M11" s="14"/>
      <c r="O11" s="1" t="s">
        <v>18</v>
      </c>
    </row>
    <row r="12" spans="1:15" ht="18.75" x14ac:dyDescent="0.25">
      <c r="O12" s="2"/>
    </row>
    <row r="13" spans="1:15" ht="18.75" x14ac:dyDescent="0.25">
      <c r="B13" s="14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</row>
    <row r="16" spans="1:15" s="10" customFormat="1" ht="28.5" customHeight="1" x14ac:dyDescent="0.25">
      <c r="A16" s="18" t="s">
        <v>14</v>
      </c>
      <c r="B16" s="19"/>
      <c r="C16" s="20">
        <f>SUMIF(O19:O20,"&gt;0")</f>
        <v>339353.25</v>
      </c>
      <c r="D16" s="19"/>
      <c r="E16" s="11" t="s">
        <v>33</v>
      </c>
      <c r="F16" s="11" t="s">
        <v>34</v>
      </c>
      <c r="G16" s="11" t="s">
        <v>35</v>
      </c>
      <c r="H16" s="11" t="s">
        <v>36</v>
      </c>
      <c r="I16" s="11"/>
      <c r="J16" s="11"/>
      <c r="K16" s="9"/>
      <c r="L16" s="9"/>
      <c r="M16" s="9"/>
      <c r="N16" s="9"/>
      <c r="O16" s="11"/>
    </row>
    <row r="17" spans="1:15" s="10" customFormat="1" ht="30" customHeight="1" x14ac:dyDescent="0.25">
      <c r="A17" s="23" t="s">
        <v>0</v>
      </c>
      <c r="B17" s="23" t="s">
        <v>1</v>
      </c>
      <c r="C17" s="23" t="s">
        <v>2</v>
      </c>
      <c r="D17" s="23"/>
      <c r="E17" s="11" t="s">
        <v>5</v>
      </c>
      <c r="F17" s="11" t="s">
        <v>7</v>
      </c>
      <c r="G17" s="11" t="s">
        <v>8</v>
      </c>
      <c r="H17" s="11" t="s">
        <v>22</v>
      </c>
      <c r="I17" s="11" t="s">
        <v>23</v>
      </c>
      <c r="J17" s="21" t="s">
        <v>15</v>
      </c>
      <c r="K17" s="23" t="s">
        <v>11</v>
      </c>
      <c r="L17" s="23" t="s">
        <v>12</v>
      </c>
      <c r="M17" s="23" t="s">
        <v>13</v>
      </c>
      <c r="N17" s="23" t="s">
        <v>9</v>
      </c>
      <c r="O17" s="17" t="s">
        <v>10</v>
      </c>
    </row>
    <row r="18" spans="1:15" s="10" customFormat="1" ht="30" x14ac:dyDescent="0.25">
      <c r="A18" s="23"/>
      <c r="B18" s="23"/>
      <c r="C18" s="9" t="s">
        <v>3</v>
      </c>
      <c r="D18" s="9" t="s">
        <v>4</v>
      </c>
      <c r="E18" s="11" t="s">
        <v>6</v>
      </c>
      <c r="F18" s="11" t="s">
        <v>6</v>
      </c>
      <c r="G18" s="11" t="s">
        <v>6</v>
      </c>
      <c r="H18" s="11" t="s">
        <v>6</v>
      </c>
      <c r="I18" s="11" t="s">
        <v>6</v>
      </c>
      <c r="J18" s="22"/>
      <c r="K18" s="23"/>
      <c r="L18" s="23"/>
      <c r="M18" s="23"/>
      <c r="N18" s="23"/>
      <c r="O18" s="17"/>
    </row>
    <row r="19" spans="1:15" s="10" customFormat="1" ht="29.45" customHeight="1" x14ac:dyDescent="0.25">
      <c r="A19" s="9">
        <v>1</v>
      </c>
      <c r="B19" s="12" t="s">
        <v>32</v>
      </c>
      <c r="C19" s="9" t="s">
        <v>25</v>
      </c>
      <c r="D19" s="8">
        <v>1</v>
      </c>
      <c r="E19" s="11">
        <v>328000</v>
      </c>
      <c r="F19" s="11">
        <v>329940</v>
      </c>
      <c r="G19" s="11">
        <v>346437</v>
      </c>
      <c r="H19" s="11">
        <v>353036</v>
      </c>
      <c r="I19" s="11"/>
      <c r="J19" s="11">
        <f t="shared" ref="J19:J20" si="0">AVERAGE(E19:I19)</f>
        <v>339353.25</v>
      </c>
      <c r="K19" s="9">
        <f t="shared" ref="K19:K20" si="1">COUNT(E19:I19)</f>
        <v>4</v>
      </c>
      <c r="L19" s="9">
        <f t="shared" ref="L19:L20" si="2">STDEV(E19:I19)</f>
        <v>12313.985582120302</v>
      </c>
      <c r="M19" s="9">
        <f t="shared" ref="M19:M20" si="3">L19/J19*100</f>
        <v>3.6286629292986885</v>
      </c>
      <c r="N19" s="9" t="str">
        <f t="shared" ref="N19:N20" si="4">IF(M19&lt;33,"ОДНОРОДНЫЕ","НЕОДНОРОДНЫЕ")</f>
        <v>ОДНОРОДНЫЕ</v>
      </c>
      <c r="O19" s="11">
        <f>D19*J19</f>
        <v>339353.25</v>
      </c>
    </row>
    <row r="20" spans="1:15" s="10" customFormat="1" x14ac:dyDescent="0.25">
      <c r="A20" s="9">
        <v>2</v>
      </c>
      <c r="B20" s="9" t="s">
        <v>26</v>
      </c>
      <c r="C20" s="9"/>
      <c r="D20" s="8"/>
      <c r="E20" s="11">
        <f>D19*E19</f>
        <v>328000</v>
      </c>
      <c r="F20" s="11">
        <f>D19*F19</f>
        <v>329940</v>
      </c>
      <c r="G20" s="11">
        <f>D19*G19</f>
        <v>346437</v>
      </c>
      <c r="H20" s="11">
        <f>D19*H19</f>
        <v>353036</v>
      </c>
      <c r="I20" s="11"/>
      <c r="J20" s="11">
        <f t="shared" si="0"/>
        <v>339353.25</v>
      </c>
      <c r="K20" s="9">
        <f t="shared" si="1"/>
        <v>4</v>
      </c>
      <c r="L20" s="9">
        <f t="shared" si="2"/>
        <v>12313.985582120302</v>
      </c>
      <c r="M20" s="9">
        <f t="shared" si="3"/>
        <v>3.6286629292986885</v>
      </c>
      <c r="N20" s="9" t="str">
        <f t="shared" si="4"/>
        <v>ОДНОРОДНЫЕ</v>
      </c>
      <c r="O20" s="11"/>
    </row>
    <row r="22" spans="1:15" x14ac:dyDescent="0.25">
      <c r="A22" s="15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7.4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</sheetData>
  <mergeCells count="17">
    <mergeCell ref="C17:D17"/>
    <mergeCell ref="A25:O25"/>
    <mergeCell ref="L11:M11"/>
    <mergeCell ref="B13:N13"/>
    <mergeCell ref="A22:O22"/>
    <mergeCell ref="A23:O23"/>
    <mergeCell ref="A24:O24"/>
    <mergeCell ref="O17:O18"/>
    <mergeCell ref="A16:B16"/>
    <mergeCell ref="C16:D16"/>
    <mergeCell ref="J17:J18"/>
    <mergeCell ref="K17:K18"/>
    <mergeCell ref="L17:L18"/>
    <mergeCell ref="M17:M18"/>
    <mergeCell ref="N17:N18"/>
    <mergeCell ref="A17:A18"/>
    <mergeCell ref="B17:B18"/>
  </mergeCells>
  <conditionalFormatting sqref="N19:N20">
    <cfRule type="containsText" dxfId="5" priority="10" operator="containsText" text="НЕ">
      <formula>NOT(ISERROR(SEARCH("НЕ",N19)))</formula>
    </cfRule>
    <cfRule type="containsText" dxfId="4" priority="11" operator="containsText" text="ОДНОРОДНЫЕ">
      <formula>NOT(ISERROR(SEARCH("ОДНОРОДНЫЕ",N19)))</formula>
    </cfRule>
    <cfRule type="containsText" dxfId="3" priority="12" operator="containsText" text="НЕОДНОРОДНЫЕ">
      <formula>NOT(ISERROR(SEARCH("НЕОДНОРОДНЫЕ",N19)))</formula>
    </cfRule>
  </conditionalFormatting>
  <conditionalFormatting sqref="N19:N20">
    <cfRule type="containsText" dxfId="2" priority="7" operator="containsText" text="НЕОДНОРОДНЫЕ">
      <formula>NOT(ISERROR(SEARCH("НЕОДНОРОДНЫЕ",N19)))</formula>
    </cfRule>
    <cfRule type="containsText" dxfId="1" priority="8" operator="containsText" text="ОДНОРОДНЫЕ">
      <formula>NOT(ISERROR(SEARCH("ОДНОРОДНЫЕ",N19)))</formula>
    </cfRule>
    <cfRule type="containsText" dxfId="0" priority="9" operator="containsText" text="НЕОДНОРОДНЫЕ">
      <formula>NOT(ISERROR(SEARCH("НЕОДНОРОДНЫЕ",N19)))</formula>
    </cfRule>
  </conditionalFormatting>
  <pageMargins left="0.31496062992125984" right="0.19685039370078741" top="0.35433070866141736" bottom="0.35433070866141736" header="0.11811023622047245" footer="0.11811023622047245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2023-02-03T02:56:53Z</dcterms:modified>
</cp:coreProperties>
</file>