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G38" i="1" l="1"/>
  <c r="F38" i="1"/>
  <c r="H21" i="1"/>
  <c r="M21" i="1" s="1"/>
  <c r="I21" i="1"/>
  <c r="J21" i="1"/>
  <c r="H22" i="1"/>
  <c r="M22" i="1" s="1"/>
  <c r="I22" i="1"/>
  <c r="J22" i="1"/>
  <c r="H23" i="1"/>
  <c r="M23" i="1" s="1"/>
  <c r="I23" i="1"/>
  <c r="J23" i="1"/>
  <c r="H24" i="1"/>
  <c r="M24" i="1" s="1"/>
  <c r="I24" i="1"/>
  <c r="J24" i="1"/>
  <c r="H25" i="1"/>
  <c r="I25" i="1"/>
  <c r="J25" i="1"/>
  <c r="H26" i="1"/>
  <c r="M26" i="1" s="1"/>
  <c r="I26" i="1"/>
  <c r="J26" i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H30" i="1"/>
  <c r="M30" i="1" s="1"/>
  <c r="I30" i="1"/>
  <c r="J30" i="1"/>
  <c r="H31" i="1"/>
  <c r="M31" i="1" s="1"/>
  <c r="I31" i="1"/>
  <c r="J31" i="1"/>
  <c r="H32" i="1"/>
  <c r="M32" i="1" s="1"/>
  <c r="I32" i="1"/>
  <c r="J32" i="1"/>
  <c r="H33" i="1"/>
  <c r="I33" i="1"/>
  <c r="J33" i="1"/>
  <c r="H34" i="1"/>
  <c r="M34" i="1" s="1"/>
  <c r="I34" i="1"/>
  <c r="J34" i="1"/>
  <c r="H35" i="1"/>
  <c r="M35" i="1" s="1"/>
  <c r="I35" i="1"/>
  <c r="J35" i="1"/>
  <c r="H36" i="1"/>
  <c r="M36" i="1" s="1"/>
  <c r="I36" i="1"/>
  <c r="J36" i="1"/>
  <c r="H37" i="1"/>
  <c r="M37" i="1" s="1"/>
  <c r="I37" i="1"/>
  <c r="J37" i="1"/>
  <c r="K33" i="1" l="1"/>
  <c r="L33" i="1" s="1"/>
  <c r="K35" i="1"/>
  <c r="L35" i="1" s="1"/>
  <c r="K31" i="1"/>
  <c r="L31" i="1" s="1"/>
  <c r="K27" i="1"/>
  <c r="L27" i="1" s="1"/>
  <c r="K26" i="1"/>
  <c r="L26" i="1" s="1"/>
  <c r="K22" i="1"/>
  <c r="L22" i="1" s="1"/>
  <c r="K34" i="1"/>
  <c r="L34" i="1" s="1"/>
  <c r="K36" i="1"/>
  <c r="L36" i="1" s="1"/>
  <c r="K37" i="1"/>
  <c r="L37" i="1" s="1"/>
  <c r="M33" i="1"/>
  <c r="K32" i="1"/>
  <c r="L32" i="1" s="1"/>
  <c r="K29" i="1"/>
  <c r="L29" i="1" s="1"/>
  <c r="K23" i="1"/>
  <c r="L23" i="1" s="1"/>
  <c r="K30" i="1"/>
  <c r="L30" i="1" s="1"/>
  <c r="K25" i="1"/>
  <c r="L25" i="1" s="1"/>
  <c r="K28" i="1"/>
  <c r="L28" i="1" s="1"/>
  <c r="M25" i="1"/>
  <c r="K24" i="1"/>
  <c r="L24" i="1" s="1"/>
  <c r="K21" i="1"/>
  <c r="L21" i="1" s="1"/>
  <c r="M38" i="1" l="1"/>
</calcChain>
</file>

<file path=xl/sharedStrings.xml><?xml version="1.0" encoding="utf-8"?>
<sst xmlns="http://schemas.openxmlformats.org/spreadsheetml/2006/main" count="70" uniqueCount="53">
  <si>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</si>
  <si>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</si>
  <si>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</si>
  <si>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</si>
  <si>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</si>
  <si>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</si>
  <si>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</si>
  <si>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</si>
  <si>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</si>
  <si>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</si>
  <si>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</si>
  <si>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</si>
  <si>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</si>
  <si>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</si>
  <si>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</si>
  <si>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</si>
  <si>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</si>
  <si>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</si>
  <si>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</si>
  <si>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</si>
  <si>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</si>
  <si>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</si>
  <si>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</si>
  <si>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</si>
  <si>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</si>
  <si>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</si>
  <si>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</si>
  <si>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</si>
  <si>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уп</t>
  </si>
  <si>
    <t>шт</t>
  </si>
  <si>
    <t>Диплен Дента С (или эквивалент)</t>
  </si>
  <si>
    <t>№ 041-23</t>
  </si>
  <si>
    <t>на поставку расходных материалов для  парадонтологии путем запроса котировок</t>
  </si>
  <si>
    <t>вх. № 352-01/23 от 26.01.2023</t>
  </si>
  <si>
    <t>вх. № 353-01/23 от 26.01.2023</t>
  </si>
  <si>
    <t>вх. № 354-01/23 от 26.01.2023</t>
  </si>
  <si>
    <t>Исходя из имеющегося у Заказчика объёма финансового обеспечения для осуществления закупки НМЦД устанавливается в размере 93584 руб. (девяносто три тысячи пятьсот восемьдесят четыре рубля 00 копеек)</t>
  </si>
  <si>
    <t>Спрей для  местной анестезии Дисилан+ 30 мл  (или эквивалент)</t>
  </si>
  <si>
    <t>Микроаппликаторы № 1 (мелкие)</t>
  </si>
  <si>
    <t>Глума Десенситайзер Heraeus (или эквивалент)</t>
  </si>
  <si>
    <t>Парасепт антисептический 60 г ВМВ (или эквивалент)</t>
  </si>
  <si>
    <t>Детартрин Z (или эквивалент)</t>
  </si>
  <si>
    <t>Опти- Бонд (или эквивалент)</t>
  </si>
  <si>
    <t>ЧамСенси для гиперчувствительных зубов 5 мл (или эквивалент)</t>
  </si>
  <si>
    <t xml:space="preserve">Полоски шлифовальные – штрипсы </t>
  </si>
  <si>
    <t xml:space="preserve">Щетка для углового наконечника синтетическая Kagayaki № 1013 (или эквивалент) </t>
  </si>
  <si>
    <t>Травекс-37 Омега (или эквивалент)</t>
  </si>
  <si>
    <t>Кюрета парадонтологическая № 11-12</t>
  </si>
  <si>
    <t>Кюрета Грейси (или эквивалент) парадонтологическая № 13-14</t>
  </si>
  <si>
    <t>Десенсил спрей (или эквивалент)</t>
  </si>
  <si>
    <t>Вектор  полиш-полировочная суспензия  (или эквивалент)</t>
  </si>
  <si>
    <t xml:space="preserve">Гиалудент гель (или эквивалент) </t>
  </si>
  <si>
    <t xml:space="preserve">Гласспан лента (или эквивалент)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</si>
</sst>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85" zoomScaleNormal="85" zoomScalePageLayoutView="70" workbookViewId="0">
      <selection activeCell="E30" sqref="E30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24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25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31" t="s">
        <v>32</v>
      </c>
      <c r="H4" s="31"/>
      <c r="I4" s="31"/>
      <c r="J4" s="31"/>
      <c r="K4" s="31"/>
      <c r="L4" s="31"/>
      <c r="M4" s="31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26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27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31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16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21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17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37" t="s">
        <v>20</v>
      </c>
      <c r="K13" s="37"/>
      <c r="L13" s="7"/>
      <c r="M13" s="3" t="s">
        <v>18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37" t="s">
        <v>19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3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3" ht="54.6" customHeight="1" x14ac:dyDescent="0.25">
      <c r="A18" s="40" t="s">
        <v>14</v>
      </c>
      <c r="B18" s="41"/>
      <c r="C18" s="42"/>
      <c r="D18" s="41"/>
      <c r="E18" s="23" t="s">
        <v>33</v>
      </c>
      <c r="F18" s="23" t="s">
        <v>34</v>
      </c>
      <c r="G18" s="23" t="s">
        <v>35</v>
      </c>
      <c r="H18" s="9"/>
      <c r="I18" s="10"/>
      <c r="J18" s="10"/>
      <c r="K18" s="10"/>
      <c r="L18" s="10"/>
      <c r="M18" s="9"/>
    </row>
    <row r="19" spans="1:13" ht="30" customHeight="1" x14ac:dyDescent="0.25">
      <c r="A19" s="32" t="s">
        <v>0</v>
      </c>
      <c r="B19" s="32" t="s">
        <v>1</v>
      </c>
      <c r="C19" s="32" t="s">
        <v>2</v>
      </c>
      <c r="D19" s="32"/>
      <c r="E19" s="9" t="s">
        <v>5</v>
      </c>
      <c r="F19" s="9" t="s">
        <v>7</v>
      </c>
      <c r="G19" s="9" t="s">
        <v>8</v>
      </c>
      <c r="H19" s="43" t="s">
        <v>15</v>
      </c>
      <c r="I19" s="32" t="s">
        <v>11</v>
      </c>
      <c r="J19" s="32" t="s">
        <v>12</v>
      </c>
      <c r="K19" s="32" t="s">
        <v>13</v>
      </c>
      <c r="L19" s="32" t="s">
        <v>9</v>
      </c>
      <c r="M19" s="39" t="s">
        <v>10</v>
      </c>
    </row>
    <row r="20" spans="1:13" ht="30" x14ac:dyDescent="0.25">
      <c r="A20" s="33"/>
      <c r="B20" s="33"/>
      <c r="C20" s="11" t="s">
        <v>3</v>
      </c>
      <c r="D20" s="11" t="s">
        <v>4</v>
      </c>
      <c r="E20" s="22" t="s">
        <v>6</v>
      </c>
      <c r="F20" s="9" t="s">
        <v>6</v>
      </c>
      <c r="G20" s="9" t="s">
        <v>6</v>
      </c>
      <c r="H20" s="44"/>
      <c r="I20" s="32"/>
      <c r="J20" s="32"/>
      <c r="K20" s="32"/>
      <c r="L20" s="32"/>
      <c r="M20" s="39"/>
    </row>
    <row r="21" spans="1:13" ht="30" x14ac:dyDescent="0.25">
      <c r="A21" s="13">
        <v>1</v>
      </c>
      <c r="B21" s="30" t="s">
        <v>37</v>
      </c>
      <c r="C21" s="28" t="s">
        <v>28</v>
      </c>
      <c r="D21" s="29">
        <v>6</v>
      </c>
      <c r="E21" s="26">
        <v>395</v>
      </c>
      <c r="F21" s="14">
        <v>411</v>
      </c>
      <c r="G21" s="24">
        <v>419</v>
      </c>
      <c r="H21" s="24">
        <f t="shared" ref="H21:H37" si="0">AVERAGE(E21:G21)</f>
        <v>408.33333333333331</v>
      </c>
      <c r="I21" s="25">
        <f t="shared" ref="I21:I37" si="1" xml:space="preserve"> COUNT(E21:G21)</f>
        <v>3</v>
      </c>
      <c r="J21" s="25">
        <f t="shared" ref="J21:J37" si="2">STDEV(E21:G21)</f>
        <v>12.220201853215572</v>
      </c>
      <c r="K21" s="25">
        <f t="shared" ref="K21:K37" si="3">J21/H21*100</f>
        <v>2.9927024946650382</v>
      </c>
      <c r="L21" s="25" t="str">
        <f t="shared" ref="L21:L37" si="4">IF(K21&lt;33,"ОДНОРОДНЫЕ","НЕОДНОРОДНЫЕ")</f>
        <v>ОДНОРОДНЫЕ</v>
      </c>
      <c r="M21" s="24">
        <f t="shared" ref="M21:M37" si="5">D21*H21</f>
        <v>2450</v>
      </c>
    </row>
    <row r="22" spans="1:13" x14ac:dyDescent="0.25">
      <c r="A22" s="13">
        <v>2</v>
      </c>
      <c r="B22" s="30" t="s">
        <v>30</v>
      </c>
      <c r="C22" s="28" t="s">
        <v>28</v>
      </c>
      <c r="D22" s="29">
        <v>10</v>
      </c>
      <c r="E22" s="26">
        <v>1300</v>
      </c>
      <c r="F22" s="14">
        <v>1352</v>
      </c>
      <c r="G22" s="24">
        <v>1379</v>
      </c>
      <c r="H22" s="24">
        <f t="shared" si="0"/>
        <v>1343.6666666666667</v>
      </c>
      <c r="I22" s="25">
        <f t="shared" si="1"/>
        <v>3</v>
      </c>
      <c r="J22" s="25">
        <f t="shared" si="2"/>
        <v>40.153870714208033</v>
      </c>
      <c r="K22" s="25">
        <f t="shared" si="3"/>
        <v>2.9883803558080895</v>
      </c>
      <c r="L22" s="25" t="str">
        <f t="shared" si="4"/>
        <v>ОДНОРОДНЫЕ</v>
      </c>
      <c r="M22" s="24">
        <f t="shared" si="5"/>
        <v>13436.666666666668</v>
      </c>
    </row>
    <row r="23" spans="1:13" x14ac:dyDescent="0.25">
      <c r="A23" s="13">
        <v>3</v>
      </c>
      <c r="B23" s="30" t="s">
        <v>38</v>
      </c>
      <c r="C23" s="28" t="s">
        <v>28</v>
      </c>
      <c r="D23" s="29">
        <v>3</v>
      </c>
      <c r="E23" s="26">
        <v>195</v>
      </c>
      <c r="F23" s="14">
        <v>203</v>
      </c>
      <c r="G23" s="24">
        <v>207</v>
      </c>
      <c r="H23" s="24">
        <f t="shared" si="0"/>
        <v>201.66666666666666</v>
      </c>
      <c r="I23" s="25">
        <f t="shared" si="1"/>
        <v>3</v>
      </c>
      <c r="J23" s="25">
        <f t="shared" si="2"/>
        <v>6.1101009266077861</v>
      </c>
      <c r="K23" s="25">
        <f t="shared" si="3"/>
        <v>3.0298021123674976</v>
      </c>
      <c r="L23" s="25" t="str">
        <f t="shared" si="4"/>
        <v>ОДНОРОДНЫЕ</v>
      </c>
      <c r="M23" s="24">
        <f t="shared" si="5"/>
        <v>605</v>
      </c>
    </row>
    <row r="24" spans="1:13" ht="30" x14ac:dyDescent="0.25">
      <c r="A24" s="13">
        <v>4</v>
      </c>
      <c r="B24" s="30" t="s">
        <v>39</v>
      </c>
      <c r="C24" s="28" t="s">
        <v>28</v>
      </c>
      <c r="D24" s="29">
        <v>1</v>
      </c>
      <c r="E24" s="26">
        <v>16935</v>
      </c>
      <c r="F24" s="14">
        <v>17612</v>
      </c>
      <c r="G24" s="24">
        <v>17964</v>
      </c>
      <c r="H24" s="24">
        <f t="shared" si="0"/>
        <v>17503.666666666668</v>
      </c>
      <c r="I24" s="25">
        <f t="shared" si="1"/>
        <v>3</v>
      </c>
      <c r="J24" s="25">
        <f t="shared" si="2"/>
        <v>522.98406604153183</v>
      </c>
      <c r="K24" s="25">
        <f t="shared" si="3"/>
        <v>2.9878543507543096</v>
      </c>
      <c r="L24" s="25" t="str">
        <f t="shared" si="4"/>
        <v>ОДНОРОДНЫЕ</v>
      </c>
      <c r="M24" s="24">
        <f t="shared" si="5"/>
        <v>17503.666666666668</v>
      </c>
    </row>
    <row r="25" spans="1:13" ht="30" x14ac:dyDescent="0.25">
      <c r="A25" s="13">
        <v>5</v>
      </c>
      <c r="B25" s="30" t="s">
        <v>40</v>
      </c>
      <c r="C25" s="28" t="s">
        <v>28</v>
      </c>
      <c r="D25" s="29">
        <v>2</v>
      </c>
      <c r="E25" s="26">
        <v>330</v>
      </c>
      <c r="F25" s="14">
        <v>343</v>
      </c>
      <c r="G25" s="24">
        <v>350</v>
      </c>
      <c r="H25" s="24">
        <f t="shared" si="0"/>
        <v>341</v>
      </c>
      <c r="I25" s="25">
        <f t="shared" si="1"/>
        <v>3</v>
      </c>
      <c r="J25" s="25">
        <f t="shared" si="2"/>
        <v>10.148891565092219</v>
      </c>
      <c r="K25" s="25">
        <f t="shared" si="3"/>
        <v>2.9762145352176597</v>
      </c>
      <c r="L25" s="25" t="str">
        <f t="shared" si="4"/>
        <v>ОДНОРОДНЫЕ</v>
      </c>
      <c r="M25" s="24">
        <f t="shared" si="5"/>
        <v>682</v>
      </c>
    </row>
    <row r="26" spans="1:13" x14ac:dyDescent="0.25">
      <c r="A26" s="13">
        <v>6</v>
      </c>
      <c r="B26" s="30" t="s">
        <v>41</v>
      </c>
      <c r="C26" s="28" t="s">
        <v>28</v>
      </c>
      <c r="D26" s="29">
        <v>5</v>
      </c>
      <c r="E26" s="26">
        <v>2550</v>
      </c>
      <c r="F26" s="14">
        <v>2652</v>
      </c>
      <c r="G26" s="24">
        <v>2705</v>
      </c>
      <c r="H26" s="24">
        <f t="shared" si="0"/>
        <v>2635.6666666666665</v>
      </c>
      <c r="I26" s="25">
        <f t="shared" si="1"/>
        <v>3</v>
      </c>
      <c r="J26" s="25">
        <f t="shared" si="2"/>
        <v>78.780285181848214</v>
      </c>
      <c r="K26" s="25">
        <f t="shared" si="3"/>
        <v>2.9890079112880317</v>
      </c>
      <c r="L26" s="25" t="str">
        <f t="shared" si="4"/>
        <v>ОДНОРОДНЫЕ</v>
      </c>
      <c r="M26" s="24">
        <f t="shared" si="5"/>
        <v>13178.333333333332</v>
      </c>
    </row>
    <row r="27" spans="1:13" x14ac:dyDescent="0.25">
      <c r="A27" s="13">
        <v>7</v>
      </c>
      <c r="B27" s="30" t="s">
        <v>42</v>
      </c>
      <c r="C27" s="28" t="s">
        <v>28</v>
      </c>
      <c r="D27" s="29">
        <v>1</v>
      </c>
      <c r="E27" s="26">
        <v>3100</v>
      </c>
      <c r="F27" s="14">
        <v>3224</v>
      </c>
      <c r="G27" s="24">
        <v>3288</v>
      </c>
      <c r="H27" s="24">
        <f t="shared" si="0"/>
        <v>3204</v>
      </c>
      <c r="I27" s="25">
        <f t="shared" si="1"/>
        <v>3</v>
      </c>
      <c r="J27" s="25">
        <f t="shared" si="2"/>
        <v>95.582425162788169</v>
      </c>
      <c r="K27" s="25">
        <f t="shared" si="3"/>
        <v>2.9832217591382078</v>
      </c>
      <c r="L27" s="25" t="str">
        <f t="shared" si="4"/>
        <v>ОДНОРОДНЫЕ</v>
      </c>
      <c r="M27" s="24">
        <f t="shared" si="5"/>
        <v>3204</v>
      </c>
    </row>
    <row r="28" spans="1:13" ht="30" x14ac:dyDescent="0.25">
      <c r="A28" s="13">
        <v>8</v>
      </c>
      <c r="B28" s="30" t="s">
        <v>43</v>
      </c>
      <c r="C28" s="28" t="s">
        <v>28</v>
      </c>
      <c r="D28" s="29">
        <v>1</v>
      </c>
      <c r="E28" s="26">
        <v>2000</v>
      </c>
      <c r="F28" s="14">
        <v>2080</v>
      </c>
      <c r="G28" s="24">
        <v>2122</v>
      </c>
      <c r="H28" s="24">
        <f t="shared" si="0"/>
        <v>2067.3333333333335</v>
      </c>
      <c r="I28" s="25">
        <f t="shared" si="1"/>
        <v>3</v>
      </c>
      <c r="J28" s="25">
        <f t="shared" si="2"/>
        <v>61.978490892674479</v>
      </c>
      <c r="K28" s="25">
        <f t="shared" si="3"/>
        <v>2.9979921425027962</v>
      </c>
      <c r="L28" s="25" t="str">
        <f t="shared" si="4"/>
        <v>ОДНОРОДНЫЕ</v>
      </c>
      <c r="M28" s="24">
        <f t="shared" si="5"/>
        <v>2067.3333333333335</v>
      </c>
    </row>
    <row r="29" spans="1:13" x14ac:dyDescent="0.25">
      <c r="A29" s="13">
        <v>9</v>
      </c>
      <c r="B29" s="30" t="s">
        <v>44</v>
      </c>
      <c r="C29" s="28" t="s">
        <v>28</v>
      </c>
      <c r="D29" s="29">
        <v>30</v>
      </c>
      <c r="E29" s="26">
        <v>70</v>
      </c>
      <c r="F29" s="14">
        <v>73</v>
      </c>
      <c r="G29" s="24">
        <v>74</v>
      </c>
      <c r="H29" s="24">
        <f t="shared" si="0"/>
        <v>72.333333333333329</v>
      </c>
      <c r="I29" s="25">
        <f t="shared" si="1"/>
        <v>3</v>
      </c>
      <c r="J29" s="25">
        <f t="shared" si="2"/>
        <v>2.0816659994661331</v>
      </c>
      <c r="K29" s="25">
        <f t="shared" si="3"/>
        <v>2.8778792619347464</v>
      </c>
      <c r="L29" s="25" t="str">
        <f t="shared" si="4"/>
        <v>ОДНОРОДНЫЕ</v>
      </c>
      <c r="M29" s="24">
        <f t="shared" si="5"/>
        <v>2170</v>
      </c>
    </row>
    <row r="30" spans="1:13" ht="45" x14ac:dyDescent="0.25">
      <c r="A30" s="13">
        <v>10</v>
      </c>
      <c r="B30" s="30" t="s">
        <v>45</v>
      </c>
      <c r="C30" s="28" t="s">
        <v>28</v>
      </c>
      <c r="D30" s="29">
        <v>10</v>
      </c>
      <c r="E30" s="26">
        <v>110</v>
      </c>
      <c r="F30" s="14">
        <v>114</v>
      </c>
      <c r="G30" s="24">
        <v>116</v>
      </c>
      <c r="H30" s="24">
        <f t="shared" si="0"/>
        <v>113.33333333333333</v>
      </c>
      <c r="I30" s="25">
        <f t="shared" si="1"/>
        <v>3</v>
      </c>
      <c r="J30" s="25">
        <f t="shared" si="2"/>
        <v>3.0550504633038931</v>
      </c>
      <c r="K30" s="25">
        <f t="shared" si="3"/>
        <v>2.6956327617387292</v>
      </c>
      <c r="L30" s="25" t="str">
        <f t="shared" si="4"/>
        <v>ОДНОРОДНЫЕ</v>
      </c>
      <c r="M30" s="24">
        <f t="shared" si="5"/>
        <v>1133.3333333333333</v>
      </c>
    </row>
    <row r="31" spans="1:13" x14ac:dyDescent="0.25">
      <c r="A31" s="13">
        <v>11</v>
      </c>
      <c r="B31" s="30" t="s">
        <v>46</v>
      </c>
      <c r="C31" s="28" t="s">
        <v>29</v>
      </c>
      <c r="D31" s="29">
        <v>3</v>
      </c>
      <c r="E31" s="26">
        <v>120</v>
      </c>
      <c r="F31" s="14">
        <v>125</v>
      </c>
      <c r="G31" s="24">
        <v>128</v>
      </c>
      <c r="H31" s="24">
        <f t="shared" si="0"/>
        <v>124.33333333333333</v>
      </c>
      <c r="I31" s="25">
        <f t="shared" si="1"/>
        <v>3</v>
      </c>
      <c r="J31" s="25">
        <f t="shared" si="2"/>
        <v>4.0414518843273806</v>
      </c>
      <c r="K31" s="25">
        <f t="shared" si="3"/>
        <v>3.2504974940970892</v>
      </c>
      <c r="L31" s="25" t="str">
        <f t="shared" si="4"/>
        <v>ОДНОРОДНЫЕ</v>
      </c>
      <c r="M31" s="24">
        <f t="shared" si="5"/>
        <v>373</v>
      </c>
    </row>
    <row r="32" spans="1:13" x14ac:dyDescent="0.25">
      <c r="A32" s="13">
        <v>12</v>
      </c>
      <c r="B32" s="30" t="s">
        <v>47</v>
      </c>
      <c r="C32" s="28" t="s">
        <v>29</v>
      </c>
      <c r="D32" s="29">
        <v>1</v>
      </c>
      <c r="E32" s="26">
        <v>3350</v>
      </c>
      <c r="F32" s="14">
        <v>3484</v>
      </c>
      <c r="G32" s="24">
        <v>3554</v>
      </c>
      <c r="H32" s="24">
        <f t="shared" si="0"/>
        <v>3462.6666666666665</v>
      </c>
      <c r="I32" s="25">
        <f t="shared" si="1"/>
        <v>3</v>
      </c>
      <c r="J32" s="25">
        <f t="shared" si="2"/>
        <v>103.65969965870696</v>
      </c>
      <c r="K32" s="25">
        <f t="shared" si="3"/>
        <v>2.9936378415105978</v>
      </c>
      <c r="L32" s="25" t="str">
        <f t="shared" si="4"/>
        <v>ОДНОРОДНЫЕ</v>
      </c>
      <c r="M32" s="24">
        <f t="shared" si="5"/>
        <v>3462.6666666666665</v>
      </c>
    </row>
    <row r="33" spans="1:15" ht="30" x14ac:dyDescent="0.25">
      <c r="A33" s="13">
        <v>13</v>
      </c>
      <c r="B33" s="30" t="s">
        <v>48</v>
      </c>
      <c r="C33" s="28" t="s">
        <v>29</v>
      </c>
      <c r="D33" s="29">
        <v>1</v>
      </c>
      <c r="E33" s="26">
        <v>3850</v>
      </c>
      <c r="F33" s="14">
        <v>4004</v>
      </c>
      <c r="G33" s="24">
        <v>4084</v>
      </c>
      <c r="H33" s="24">
        <f t="shared" si="0"/>
        <v>3979.3333333333335</v>
      </c>
      <c r="I33" s="25">
        <f t="shared" si="1"/>
        <v>3</v>
      </c>
      <c r="J33" s="25">
        <f t="shared" si="2"/>
        <v>118.9341554530629</v>
      </c>
      <c r="K33" s="25">
        <f t="shared" si="3"/>
        <v>2.9887959989880102</v>
      </c>
      <c r="L33" s="25" t="str">
        <f t="shared" si="4"/>
        <v>ОДНОРОДНЫЕ</v>
      </c>
      <c r="M33" s="24">
        <f t="shared" si="5"/>
        <v>3979.3333333333335</v>
      </c>
    </row>
    <row r="34" spans="1:15" x14ac:dyDescent="0.25">
      <c r="A34" s="13">
        <v>14</v>
      </c>
      <c r="B34" s="30" t="s">
        <v>49</v>
      </c>
      <c r="C34" s="28" t="s">
        <v>29</v>
      </c>
      <c r="D34" s="29">
        <v>10</v>
      </c>
      <c r="E34" s="26">
        <v>330</v>
      </c>
      <c r="F34" s="14">
        <v>343</v>
      </c>
      <c r="G34" s="24">
        <v>350</v>
      </c>
      <c r="H34" s="24">
        <f t="shared" si="0"/>
        <v>341</v>
      </c>
      <c r="I34" s="25">
        <f t="shared" si="1"/>
        <v>3</v>
      </c>
      <c r="J34" s="25">
        <f t="shared" si="2"/>
        <v>10.148891565092219</v>
      </c>
      <c r="K34" s="25">
        <f t="shared" si="3"/>
        <v>2.9762145352176597</v>
      </c>
      <c r="L34" s="25" t="str">
        <f t="shared" si="4"/>
        <v>ОДНОРОДНЫЕ</v>
      </c>
      <c r="M34" s="24">
        <f t="shared" si="5"/>
        <v>3410</v>
      </c>
    </row>
    <row r="35" spans="1:15" ht="30" x14ac:dyDescent="0.25">
      <c r="A35" s="13">
        <v>15</v>
      </c>
      <c r="B35" s="30" t="s">
        <v>50</v>
      </c>
      <c r="C35" s="28" t="s">
        <v>28</v>
      </c>
      <c r="D35" s="29">
        <v>2</v>
      </c>
      <c r="E35" s="26">
        <v>4650</v>
      </c>
      <c r="F35" s="14">
        <v>4836</v>
      </c>
      <c r="G35" s="24">
        <v>4933</v>
      </c>
      <c r="H35" s="24">
        <f t="shared" si="0"/>
        <v>4806.333333333333</v>
      </c>
      <c r="I35" s="25">
        <f t="shared" si="1"/>
        <v>3</v>
      </c>
      <c r="J35" s="25">
        <f t="shared" si="2"/>
        <v>143.8135366832112</v>
      </c>
      <c r="K35" s="25">
        <f t="shared" si="3"/>
        <v>2.9921673489814387</v>
      </c>
      <c r="L35" s="25" t="str">
        <f t="shared" si="4"/>
        <v>ОДНОРОДНЫЕ</v>
      </c>
      <c r="M35" s="24">
        <f t="shared" si="5"/>
        <v>9612.6666666666661</v>
      </c>
    </row>
    <row r="36" spans="1:15" x14ac:dyDescent="0.25">
      <c r="A36" s="13">
        <v>16</v>
      </c>
      <c r="B36" s="30" t="s">
        <v>51</v>
      </c>
      <c r="C36" s="28" t="s">
        <v>28</v>
      </c>
      <c r="D36" s="29">
        <v>20</v>
      </c>
      <c r="E36" s="26">
        <v>843</v>
      </c>
      <c r="F36" s="14">
        <v>877</v>
      </c>
      <c r="G36" s="24">
        <v>895</v>
      </c>
      <c r="H36" s="24">
        <f t="shared" si="0"/>
        <v>871.66666666666663</v>
      </c>
      <c r="I36" s="25">
        <f t="shared" si="1"/>
        <v>3</v>
      </c>
      <c r="J36" s="25">
        <f t="shared" si="2"/>
        <v>26.407069760451144</v>
      </c>
      <c r="K36" s="25">
        <f t="shared" si="3"/>
        <v>3.0294917507209727</v>
      </c>
      <c r="L36" s="25" t="str">
        <f t="shared" si="4"/>
        <v>ОДНОРОДНЫЕ</v>
      </c>
      <c r="M36" s="24">
        <f t="shared" si="5"/>
        <v>17433.333333333332</v>
      </c>
    </row>
    <row r="37" spans="1:15" x14ac:dyDescent="0.25">
      <c r="A37" s="13">
        <v>17</v>
      </c>
      <c r="B37" s="30" t="s">
        <v>52</v>
      </c>
      <c r="C37" s="28" t="s">
        <v>28</v>
      </c>
      <c r="D37" s="29">
        <v>2</v>
      </c>
      <c r="E37" s="26">
        <v>982</v>
      </c>
      <c r="F37" s="14">
        <v>1021</v>
      </c>
      <c r="G37" s="24">
        <v>1041</v>
      </c>
      <c r="H37" s="24">
        <f t="shared" si="0"/>
        <v>1014.6666666666666</v>
      </c>
      <c r="I37" s="25">
        <f t="shared" si="1"/>
        <v>3</v>
      </c>
      <c r="J37" s="25">
        <f t="shared" si="2"/>
        <v>30.005555041247501</v>
      </c>
      <c r="K37" s="25">
        <f t="shared" si="3"/>
        <v>2.9571834797550101</v>
      </c>
      <c r="L37" s="25" t="str">
        <f t="shared" si="4"/>
        <v>ОДНОРОДНЫЕ</v>
      </c>
      <c r="M37" s="24">
        <f t="shared" si="5"/>
        <v>2029.3333333333333</v>
      </c>
    </row>
    <row r="38" spans="1:15" x14ac:dyDescent="0.25">
      <c r="A38" s="20"/>
      <c r="B38" s="15"/>
      <c r="C38" s="16"/>
      <c r="D38" s="17"/>
      <c r="E38" s="27">
        <f>SUMPRODUCT($D$21:$D$37,E21:E37)</f>
        <v>93584</v>
      </c>
      <c r="F38" s="21">
        <f>SUMPRODUCT($D$21:$D$37,F21:F37)</f>
        <v>97334</v>
      </c>
      <c r="G38" s="21">
        <f>SUMPRODUCT($D$21:$D$37,G21:G37)</f>
        <v>99274</v>
      </c>
      <c r="H38" s="9"/>
      <c r="I38" s="10"/>
      <c r="J38" s="10"/>
      <c r="K38" s="10"/>
      <c r="L38" s="10"/>
      <c r="M38" s="12">
        <f>SUM(M21:M37)</f>
        <v>96730.666666666672</v>
      </c>
    </row>
    <row r="39" spans="1:15" x14ac:dyDescent="0.25">
      <c r="A39" s="7"/>
      <c r="B39" s="7"/>
      <c r="C39" s="7"/>
      <c r="D39" s="7"/>
      <c r="E39" s="3"/>
      <c r="F39" s="3"/>
      <c r="G39" s="3"/>
      <c r="H39" s="3"/>
      <c r="I39" s="7"/>
      <c r="J39" s="7"/>
      <c r="K39" s="7"/>
      <c r="L39" s="7"/>
      <c r="M39" s="3"/>
    </row>
    <row r="40" spans="1:15" s="7" customFormat="1" ht="33.6" customHeight="1" x14ac:dyDescent="0.25">
      <c r="A40" s="38" t="s">
        <v>23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5" s="7" customFormat="1" ht="41.25" customHeight="1" x14ac:dyDescent="0.25">
      <c r="A41" s="36" t="s">
        <v>22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5" s="7" customFormat="1" ht="1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5" s="19" customFormat="1" ht="32.25" customHeight="1" x14ac:dyDescent="0.25">
      <c r="A43" s="34" t="s">
        <v>36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8"/>
      <c r="O43" s="18"/>
    </row>
  </sheetData>
  <mergeCells count="18">
    <mergeCell ref="L19:L20"/>
    <mergeCell ref="A19:A20"/>
    <mergeCell ref="G4:M4"/>
    <mergeCell ref="B19:B20"/>
    <mergeCell ref="C19:D19"/>
    <mergeCell ref="A43:M43"/>
    <mergeCell ref="A42:M42"/>
    <mergeCell ref="J13:K13"/>
    <mergeCell ref="B15:L15"/>
    <mergeCell ref="A40:M40"/>
    <mergeCell ref="A41:M41"/>
    <mergeCell ref="M19:M20"/>
    <mergeCell ref="A18:B18"/>
    <mergeCell ref="C18:D18"/>
    <mergeCell ref="H19:H20"/>
    <mergeCell ref="I19:I20"/>
    <mergeCell ref="J19:J20"/>
    <mergeCell ref="K19:K20"/>
  </mergeCells>
  <conditionalFormatting sqref="L21:L38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:L38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2023-02-01T05:35:39Z</dcterms:modified>
</cp:coreProperties>
</file>