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<sst xmlns="http://schemas.openxmlformats.org/spreadsheetml/2006/main" count="47" uniqueCount="41">
  <si>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</si>
  <si>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</si>
  <si>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</si>
  <si>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</si>
  <si>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</si>
  <si>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</si>
  <si>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</si>
  <si>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</si>
  <si>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</si>
  <si>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</si>
  <si>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</si>
  <si>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</si>
  <si>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</si>
  <si>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</si>
  <si>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</si>
  <si>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</si>
  <si>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</si>
  <si>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</si>
  <si>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</si>
  <si>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№5</t>
  </si>
  <si>
    <t>уп.</t>
  </si>
  <si>
    <t>Источник №6</t>
  </si>
  <si>
    <t>Источник №7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</si>
  <si>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</si>
  <si>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Приложение № 4</t>
  </si>
  <si>
    <t>к Извещению о проведении закупки</t>
  </si>
  <si>
    <t>в электронной форме, участниками которого могут являться</t>
  </si>
  <si>
    <t>только субъекты малого и среднего предпринимательства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</si>
  <si>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</si>
  <si>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№ 033-23</t>
  </si>
  <si>
    <t>Источник № 1</t>
  </si>
  <si>
    <t>Источник № 2</t>
  </si>
  <si>
    <t>Источник № 3</t>
  </si>
  <si>
    <t>Источник № 4</t>
  </si>
  <si>
    <t>Начальная (максимальная) цена договора устанавливается в размере 207481,47 руб. (двести семь тысяч четыреста восемьдесят один рубль сорок семь копеек)</t>
  </si>
  <si>
    <t>Рекомбинантный белок, содержащий аминокислотную последовательность стафилокиназы</t>
  </si>
  <si>
    <t>на поставку лекарственных препаратов, влияющие на кроветворение и кровь путем запроса котировок</t>
  </si>
  <si>
    <t>КП вх. 211-01/23 от 18.01.2023</t>
  </si>
  <si>
    <t>КП вх. 212-01/23 от 18.01.2023</t>
  </si>
  <si>
    <t>КП вх. 213-01/23 от 18.01.2023</t>
  </si>
  <si>
    <t>КП вх. 228-01/23 от 18.01.2023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</si>
</sst>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0_р_."/>
    <numFmt numFmtId="175" formatCode="0.000000E+00"/>
    <numFmt numFmtId="176" formatCode="0.00000E+00"/>
    <numFmt numFmtId="177" formatCode="0.0000E+00"/>
    <numFmt numFmtId="178" formatCode="0.000E+00"/>
    <numFmt numFmtId="179" formatCode="0.0E+00"/>
    <numFmt numFmtId="180" formatCode="0E+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174" fontId="39" fillId="0" borderId="0" xfId="0" applyNumberFormat="1" applyFont="1" applyFill="1" applyAlignment="1">
      <alignment horizontal="center" vertical="center" wrapText="1"/>
    </xf>
    <xf numFmtId="17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Alignment="1">
      <alignment horizontal="right" indent="15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 vertical="center"/>
    </xf>
    <xf numFmtId="174" fontId="39" fillId="33" borderId="10" xfId="0" applyNumberFormat="1" applyFont="1" applyFill="1" applyBorder="1" applyAlignment="1">
      <alignment horizontal="center" vertical="center" wrapText="1"/>
    </xf>
    <xf numFmtId="174" fontId="43" fillId="33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wrapText="1"/>
    </xf>
    <xf numFmtId="0" fontId="39" fillId="0" borderId="0" xfId="0" applyFont="1" applyFill="1" applyAlignment="1">
      <alignment horizontal="left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74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74" fontId="39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74" fontId="39" fillId="0" borderId="0" xfId="0" applyNumberFormat="1" applyFont="1" applyFill="1" applyAlignment="1">
      <alignment horizontal="left" vertical="center" wrapText="1"/>
    </xf>
    <xf numFmtId="174" fontId="39" fillId="0" borderId="12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 vertical="center" wrapText="1"/>
    </xf>
    <xf numFmtId="0" fontId="44" fillId="0" borderId="0" xfId="0" applyFont="1" applyAlignment="1">
      <alignment horizontal="center"/>
    </xf>
    <xf numFmtId="174" fontId="39" fillId="0" borderId="10" xfId="0" applyNumberFormat="1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174" fontId="39" fillId="0" borderId="11" xfId="0" applyNumberFormat="1" applyFont="1" applyFill="1" applyBorder="1" applyAlignment="1">
      <alignment horizontal="center" vertical="center" wrapText="1"/>
    </xf>
    <xf numFmtId="174" fontId="39" fillId="0" borderId="13" xfId="0" applyNumberFormat="1" applyFont="1" applyFill="1" applyBorder="1" applyAlignment="1">
      <alignment horizontal="center" vertical="center" wrapText="1"/>
    </xf>
    <xf numFmtId="174" fontId="39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5" zoomScaleNormal="85" zoomScalePageLayoutView="70" workbookViewId="0" topLeftCell="A1">
      <selection activeCell="A26" sqref="A26:Q26"/>
    </sheetView>
  </sheetViews>
  <sheetFormatPr defaultColWidth="9.140625" defaultRowHeight="15"/>
  <cols>
    <col min="1" max="1" width="6.140625" style="11" bestFit="1" customWidth="1"/>
    <col min="2" max="2" width="27.28125" style="11" customWidth="1"/>
    <col min="3" max="4" width="9.140625" style="11" customWidth="1"/>
    <col min="5" max="5" width="14.7109375" style="1" customWidth="1"/>
    <col min="6" max="6" width="14.28125" style="1" customWidth="1"/>
    <col min="7" max="7" width="15.140625" style="1" customWidth="1"/>
    <col min="8" max="8" width="13.57421875" style="1" customWidth="1"/>
    <col min="9" max="9" width="13.140625" style="1" hidden="1" customWidth="1"/>
    <col min="10" max="10" width="13.421875" style="1" hidden="1" customWidth="1"/>
    <col min="11" max="11" width="11.7109375" style="1" hidden="1" customWidth="1"/>
    <col min="12" max="12" width="13.7109375" style="1" customWidth="1"/>
    <col min="13" max="13" width="9.421875" style="11" customWidth="1"/>
    <col min="14" max="14" width="12.57421875" style="11" customWidth="1"/>
    <col min="15" max="15" width="12.00390625" style="11" customWidth="1"/>
    <col min="16" max="16" width="17.421875" style="11" customWidth="1"/>
    <col min="17" max="17" width="13.28125" style="1" customWidth="1"/>
    <col min="18" max="16384" width="9.140625" style="16" customWidth="1"/>
  </cols>
  <sheetData>
    <row r="1" spans="5:17" ht="15">
      <c r="E1" s="15"/>
      <c r="F1" s="15"/>
      <c r="G1" s="15"/>
      <c r="H1" s="15"/>
      <c r="I1" s="15"/>
      <c r="J1" s="15"/>
      <c r="K1" s="15"/>
      <c r="L1" s="15"/>
      <c r="M1" s="16"/>
      <c r="N1" s="16"/>
      <c r="O1" s="16"/>
      <c r="P1" s="16"/>
      <c r="Q1" s="5" t="s">
        <v>24</v>
      </c>
    </row>
    <row r="2" spans="5:17" ht="15">
      <c r="E2" s="15"/>
      <c r="F2" s="15"/>
      <c r="G2" s="15"/>
      <c r="H2" s="15"/>
      <c r="I2" s="15"/>
      <c r="J2" s="15"/>
      <c r="K2" s="15"/>
      <c r="L2" s="15"/>
      <c r="M2" s="16"/>
      <c r="N2" s="16"/>
      <c r="O2" s="16"/>
      <c r="P2" s="16"/>
      <c r="Q2" s="5" t="s">
        <v>25</v>
      </c>
    </row>
    <row r="3" spans="5:17" ht="15">
      <c r="E3" s="15"/>
      <c r="F3" s="15"/>
      <c r="G3" s="15"/>
      <c r="H3" s="15"/>
      <c r="I3" s="15"/>
      <c r="J3" s="15"/>
      <c r="K3" s="15"/>
      <c r="L3" s="15"/>
      <c r="M3" s="16"/>
      <c r="N3" s="16"/>
      <c r="O3" s="16"/>
      <c r="P3" s="16"/>
      <c r="Q3" s="5" t="s">
        <v>36</v>
      </c>
    </row>
    <row r="4" spans="5:17" ht="15">
      <c r="E4" s="15"/>
      <c r="F4" s="15"/>
      <c r="G4" s="15"/>
      <c r="H4" s="15"/>
      <c r="I4" s="15"/>
      <c r="J4" s="15"/>
      <c r="K4" s="15"/>
      <c r="L4" s="15"/>
      <c r="M4" s="16"/>
      <c r="N4" s="16"/>
      <c r="O4" s="16"/>
      <c r="P4" s="16"/>
      <c r="Q4" s="5" t="s">
        <v>26</v>
      </c>
    </row>
    <row r="5" spans="5:17" ht="15">
      <c r="E5" s="15"/>
      <c r="F5" s="15"/>
      <c r="G5" s="15"/>
      <c r="H5" s="15"/>
      <c r="I5" s="15"/>
      <c r="J5" s="15"/>
      <c r="K5" s="15"/>
      <c r="L5" s="15"/>
      <c r="M5" s="16"/>
      <c r="N5" s="16"/>
      <c r="O5" s="16"/>
      <c r="P5" s="16"/>
      <c r="Q5" s="5" t="s">
        <v>27</v>
      </c>
    </row>
    <row r="6" spans="5:17" ht="15">
      <c r="E6" s="15"/>
      <c r="F6" s="15"/>
      <c r="G6" s="15"/>
      <c r="H6" s="15"/>
      <c r="I6" s="15"/>
      <c r="J6" s="15"/>
      <c r="K6" s="15"/>
      <c r="L6" s="15"/>
      <c r="M6" s="16"/>
      <c r="N6" s="16"/>
      <c r="O6" s="16"/>
      <c r="P6" s="16"/>
      <c r="Q6" s="5" t="s">
        <v>29</v>
      </c>
    </row>
    <row r="7" ht="15">
      <c r="Q7" s="3" t="s">
        <v>13</v>
      </c>
    </row>
    <row r="8" ht="15">
      <c r="Q8" s="4" t="s">
        <v>18</v>
      </c>
    </row>
    <row r="9" ht="15">
      <c r="Q9" s="4" t="s">
        <v>14</v>
      </c>
    </row>
    <row r="11" spans="14:17" ht="28.5" customHeight="1">
      <c r="N11" s="25" t="s">
        <v>17</v>
      </c>
      <c r="O11" s="25"/>
      <c r="Q11" s="1" t="s">
        <v>15</v>
      </c>
    </row>
    <row r="12" ht="18.75">
      <c r="Q12" s="2"/>
    </row>
    <row r="13" spans="2:17" ht="18.75">
      <c r="B13" s="25" t="s">
        <v>16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"/>
    </row>
    <row r="14" spans="4:12" ht="15.75" hidden="1">
      <c r="D14" s="26"/>
      <c r="E14" s="26"/>
      <c r="F14" s="26"/>
      <c r="G14" s="26"/>
      <c r="H14" s="26"/>
      <c r="I14" s="26"/>
      <c r="J14" s="26"/>
      <c r="K14" s="26"/>
      <c r="L14" s="26"/>
    </row>
    <row r="16" spans="1:17" s="11" customFormat="1" ht="47.25" customHeight="1">
      <c r="A16" s="28" t="s">
        <v>11</v>
      </c>
      <c r="B16" s="29"/>
      <c r="C16" s="30">
        <f>SUMIF(Q19:Q19,"&gt;0")</f>
        <v>207481.47000000003</v>
      </c>
      <c r="D16" s="29"/>
      <c r="E16" s="6" t="s">
        <v>37</v>
      </c>
      <c r="F16" s="6" t="s">
        <v>38</v>
      </c>
      <c r="G16" s="6" t="s">
        <v>39</v>
      </c>
      <c r="H16" s="6" t="s">
        <v>40</v>
      </c>
      <c r="I16" s="6"/>
      <c r="J16" s="6"/>
      <c r="K16" s="7"/>
      <c r="L16" s="12"/>
      <c r="M16" s="10"/>
      <c r="N16" s="10"/>
      <c r="O16" s="10"/>
      <c r="P16" s="10"/>
      <c r="Q16" s="12"/>
    </row>
    <row r="17" spans="1:17" s="11" customFormat="1" ht="30" customHeight="1">
      <c r="A17" s="22" t="s">
        <v>0</v>
      </c>
      <c r="B17" s="22" t="s">
        <v>1</v>
      </c>
      <c r="C17" s="22" t="s">
        <v>2</v>
      </c>
      <c r="D17" s="22"/>
      <c r="E17" s="12" t="s">
        <v>30</v>
      </c>
      <c r="F17" s="12" t="s">
        <v>31</v>
      </c>
      <c r="G17" s="12" t="s">
        <v>32</v>
      </c>
      <c r="H17" s="12" t="s">
        <v>33</v>
      </c>
      <c r="I17" s="12" t="s">
        <v>19</v>
      </c>
      <c r="J17" s="12" t="s">
        <v>21</v>
      </c>
      <c r="K17" s="12" t="s">
        <v>22</v>
      </c>
      <c r="L17" s="31" t="s">
        <v>12</v>
      </c>
      <c r="M17" s="22" t="s">
        <v>8</v>
      </c>
      <c r="N17" s="22" t="s">
        <v>9</v>
      </c>
      <c r="O17" s="22" t="s">
        <v>10</v>
      </c>
      <c r="P17" s="22" t="s">
        <v>6</v>
      </c>
      <c r="Q17" s="27" t="s">
        <v>7</v>
      </c>
    </row>
    <row r="18" spans="1:17" s="11" customFormat="1" ht="30">
      <c r="A18" s="22"/>
      <c r="B18" s="22"/>
      <c r="C18" s="10" t="s">
        <v>3</v>
      </c>
      <c r="D18" s="10" t="s">
        <v>4</v>
      </c>
      <c r="E18" s="12" t="s">
        <v>5</v>
      </c>
      <c r="F18" s="12" t="s">
        <v>5</v>
      </c>
      <c r="G18" s="12" t="s">
        <v>5</v>
      </c>
      <c r="H18" s="12" t="s">
        <v>5</v>
      </c>
      <c r="I18" s="12" t="s">
        <v>5</v>
      </c>
      <c r="J18" s="12" t="s">
        <v>5</v>
      </c>
      <c r="K18" s="12" t="s">
        <v>5</v>
      </c>
      <c r="L18" s="32"/>
      <c r="M18" s="22"/>
      <c r="N18" s="22"/>
      <c r="O18" s="22"/>
      <c r="P18" s="22"/>
      <c r="Q18" s="27"/>
    </row>
    <row r="19" spans="1:17" s="11" customFormat="1" ht="95.25" customHeight="1">
      <c r="A19" s="10">
        <v>1</v>
      </c>
      <c r="B19" s="20" t="s">
        <v>35</v>
      </c>
      <c r="C19" s="10" t="s">
        <v>20</v>
      </c>
      <c r="D19" s="13">
        <v>12</v>
      </c>
      <c r="E19" s="12">
        <v>17290.13</v>
      </c>
      <c r="F19" s="12">
        <v>17290.1</v>
      </c>
      <c r="G19" s="12">
        <v>17290.13</v>
      </c>
      <c r="H19" s="12">
        <v>17290.13</v>
      </c>
      <c r="I19" s="18"/>
      <c r="J19" s="12"/>
      <c r="K19" s="12"/>
      <c r="L19" s="12">
        <f>AVERAGE(E19:K19)</f>
        <v>17290.1225</v>
      </c>
      <c r="M19" s="10">
        <f>COUNT(E19:K19)</f>
        <v>4</v>
      </c>
      <c r="N19" s="10">
        <f>STDEV(E19:K19)</f>
        <v>0.015000000001236913</v>
      </c>
      <c r="O19" s="21">
        <f>N19/L19*100</f>
        <v>8.675473526134306E-05</v>
      </c>
      <c r="P19" s="10" t="str">
        <f>IF(O19&lt;33,"ОДНОРОДНЫЕ","НЕОДНОРОДНЫЕ")</f>
        <v>ОДНОРОДНЫЕ</v>
      </c>
      <c r="Q19" s="12">
        <f>D19*L19</f>
        <v>207481.47000000003</v>
      </c>
    </row>
    <row r="20" spans="1:15" ht="15" customHeight="1">
      <c r="A20" s="8"/>
      <c r="B20" s="8"/>
      <c r="C20" s="8"/>
      <c r="D20" s="8"/>
      <c r="E20" s="19">
        <f>$D$19*E19</f>
        <v>207481.56</v>
      </c>
      <c r="F20" s="19">
        <f>$D$19*F19</f>
        <v>207481.19999999998</v>
      </c>
      <c r="G20" s="19">
        <f>$D$19*G19</f>
        <v>207481.56</v>
      </c>
      <c r="H20" s="19">
        <f>$D$19*H19</f>
        <v>207481.56</v>
      </c>
      <c r="I20" s="8"/>
      <c r="J20" s="8"/>
      <c r="K20" s="8"/>
      <c r="L20" s="8"/>
      <c r="M20" s="8"/>
      <c r="N20" s="8"/>
      <c r="O20" s="8"/>
    </row>
    <row r="21" spans="1:15" ht="15" customHeight="1">
      <c r="A21" s="8"/>
      <c r="B21" s="8"/>
      <c r="C21" s="8"/>
      <c r="D21" s="8"/>
      <c r="E21" s="14"/>
      <c r="F21" s="14"/>
      <c r="G21" s="14"/>
      <c r="H21" s="8"/>
      <c r="I21" s="8"/>
      <c r="J21" s="8"/>
      <c r="K21" s="8"/>
      <c r="L21" s="8"/>
      <c r="M21" s="8"/>
      <c r="N21" s="8"/>
      <c r="O21" s="8"/>
    </row>
    <row r="22" spans="1:17" ht="34.5" customHeight="1">
      <c r="A22" s="23" t="s">
        <v>28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5">
      <c r="A23" s="9"/>
      <c r="B23" s="9"/>
      <c r="C23" s="9"/>
      <c r="D23" s="9"/>
      <c r="E23" s="17"/>
      <c r="F23" s="17"/>
      <c r="G23" s="17"/>
      <c r="H23" s="17"/>
      <c r="I23" s="17"/>
      <c r="J23" s="17"/>
      <c r="K23" s="17"/>
      <c r="L23" s="17"/>
      <c r="M23" s="9"/>
      <c r="N23" s="9"/>
      <c r="O23" s="9"/>
      <c r="P23" s="9"/>
      <c r="Q23" s="17"/>
    </row>
    <row r="24" spans="1:17" ht="32.25" customHeight="1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</row>
    <row r="25" spans="1:17" ht="15">
      <c r="A25" s="9"/>
      <c r="B25" s="9"/>
      <c r="C25" s="9"/>
      <c r="D25" s="9"/>
      <c r="E25" s="17"/>
      <c r="F25" s="17"/>
      <c r="G25" s="17"/>
      <c r="H25" s="17"/>
      <c r="I25" s="17"/>
      <c r="J25" s="17"/>
      <c r="K25" s="17"/>
      <c r="L25" s="17"/>
      <c r="M25" s="9"/>
      <c r="N25" s="9"/>
      <c r="O25" s="9"/>
      <c r="P25" s="9"/>
      <c r="Q25" s="17"/>
    </row>
    <row r="26" spans="1:17" ht="15" customHeight="1">
      <c r="A26" s="24" t="s">
        <v>34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</row>
  </sheetData>
  <sheetProtection/>
  <mergeCells count="17">
    <mergeCell ref="A26:Q26"/>
    <mergeCell ref="N11:O11"/>
    <mergeCell ref="B13:P13"/>
    <mergeCell ref="D14:L14"/>
    <mergeCell ref="Q17:Q18"/>
    <mergeCell ref="A16:B16"/>
    <mergeCell ref="C16:D16"/>
    <mergeCell ref="L17:L18"/>
    <mergeCell ref="M17:M18"/>
    <mergeCell ref="N17:N18"/>
    <mergeCell ref="P17:P18"/>
    <mergeCell ref="A17:A18"/>
    <mergeCell ref="B17:B18"/>
    <mergeCell ref="C17:D17"/>
    <mergeCell ref="A22:Q22"/>
    <mergeCell ref="A24:Q24"/>
    <mergeCell ref="O17:O18"/>
  </mergeCells>
  <conditionalFormatting sqref="P19">
    <cfRule type="containsText" priority="64" dxfId="6" operator="containsText" text="НЕ">
      <formula>NOT(ISERROR(SEARCH("НЕ",P19)))</formula>
    </cfRule>
    <cfRule type="containsText" priority="65" dxfId="7" operator="containsText" text="ОДНОРОДНЫЕ">
      <formula>NOT(ISERROR(SEARCH("ОДНОРОДНЫЕ",P19)))</formula>
    </cfRule>
    <cfRule type="containsText" priority="66" dxfId="6" operator="containsText" text="НЕОДНОРОДНЫЕ">
      <formula>NOT(ISERROR(SEARCH("НЕОДНОРОДНЫЕ",P19)))</formula>
    </cfRule>
  </conditionalFormatting>
  <conditionalFormatting sqref="P19">
    <cfRule type="containsText" priority="61" dxfId="6" operator="containsText" text="НЕОДНОРОДНЫЕ">
      <formula>NOT(ISERROR(SEARCH("НЕОДНОРОДНЫЕ",P19)))</formula>
    </cfRule>
    <cfRule type="containsText" priority="62" dxfId="7" operator="containsText" text="ОДНОРОДНЫЕ">
      <formula>NOT(ISERROR(SEARCH("ОДНОРОДНЫЕ",P19)))</formula>
    </cfRule>
    <cfRule type="containsText" priority="63" dxfId="6" operator="containsText" text="НЕОДНОРОДНЫЕ">
      <formula>NOT(ISERROR(SEARCH("НЕОДНОРОДНЫЕ",P19)))</formula>
    </cfRule>
  </conditionalFormatting>
  <printOptions/>
  <pageMargins left="0.31496062992125984" right="0.1968503937007874" top="0.35433070866141736" bottom="0.35433070866141736" header="0.11811023622047245" footer="0.11811023622047245"/>
  <pageSetup fitToHeight="2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2023-01-20T00:12:20Z</dcterms:modified>
  <cp:category/>
  <cp:version/>
  <cp:contentType/>
  <cp:contentStatus/>
</cp:coreProperties>
</file>