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-120" yWindow="-120" windowWidth="29040" windowHeight="15840"/>
  </bookViews>
  <sheets>
    <sheet name="Лист1" sheetId="1" r:id="rId1"/>
    <sheet name="Лист2" sheetId="2" r:id="rId2"/>
    <sheet name="Лист3" sheetId="3" r:id="rId3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22" i="1" l="1"/>
  <c r="N23" i="1"/>
  <c r="C18" i="1" s="1"/>
  <c r="N24" i="1"/>
  <c r="N25" i="1"/>
  <c r="N26" i="1"/>
  <c r="N27" i="1"/>
  <c r="N28" i="1"/>
  <c r="N29" i="1"/>
  <c r="I21" i="1"/>
  <c r="N21" i="1"/>
  <c r="K21" i="1" l="1"/>
  <c r="J21" i="1"/>
  <c r="I22" i="1"/>
  <c r="K23" i="1"/>
  <c r="I23" i="1"/>
  <c r="J23" i="1"/>
  <c r="J24" i="1"/>
  <c r="K25" i="1"/>
  <c r="I25" i="1"/>
  <c r="J25" i="1"/>
  <c r="I26" i="1"/>
  <c r="K27" i="1"/>
  <c r="I27" i="1"/>
  <c r="J27" i="1"/>
  <c r="I28" i="1"/>
  <c r="L23" i="1" l="1"/>
  <c r="M23" i="1" s="1"/>
  <c r="L27" i="1"/>
  <c r="M27" i="1" s="1"/>
  <c r="L21" i="1"/>
  <c r="M21" i="1" s="1"/>
  <c r="L25" i="1"/>
  <c r="M25" i="1" s="1"/>
  <c r="K22" i="1"/>
  <c r="L22" i="1" s="1"/>
  <c r="M22" i="1" s="1"/>
  <c r="K28" i="1"/>
  <c r="L28" i="1" s="1"/>
  <c r="M28" i="1" s="1"/>
  <c r="K24" i="1"/>
  <c r="J28" i="1"/>
  <c r="I24" i="1"/>
  <c r="K26" i="1"/>
  <c r="L26" i="1" s="1"/>
  <c r="M26" i="1" s="1"/>
  <c r="J26" i="1"/>
  <c r="J22" i="1"/>
  <c r="L24" i="1" l="1"/>
  <c r="M24" i="1" s="1"/>
  <c r="I29" i="1"/>
  <c r="J29" i="1"/>
  <c r="K29" i="1"/>
  <c r="L29" i="1" l="1"/>
  <c r="M29" i="1" s="1"/>
</calcChain>
</file>

<file path=xl/sharedStrings.xml><?xml version="1.0" encoding="utf-8"?>
<sst xmlns="http://schemas.openxmlformats.org/spreadsheetml/2006/main" count="56" uniqueCount="47">
  <si>
    <t>№ п/п</t>
  </si>
  <si>
    <t>Наименование товара, работ, услуг</t>
  </si>
  <si>
    <t>Объем</t>
  </si>
  <si>
    <t>Ед.изм.</t>
  </si>
  <si>
    <t>Кол-во</t>
  </si>
  <si>
    <t>Источник №1</t>
  </si>
  <si>
    <t>Цена за ед.изм.</t>
  </si>
  <si>
    <t>Источник №2</t>
  </si>
  <si>
    <t>Источник №3</t>
  </si>
  <si>
    <t>Совокупность значений</t>
  </si>
  <si>
    <t>Рыночная стоимость</t>
  </si>
  <si>
    <t>Кол-во знач.</t>
  </si>
  <si>
    <t>Сред.квадр.откл. σ=</t>
  </si>
  <si>
    <t>Коэфф вариации V=</t>
  </si>
  <si>
    <t>Начальная (максимальная) цена договора</t>
  </si>
  <si>
    <t>Средн. арифм.</t>
  </si>
  <si>
    <t>УТВЕРЖДАЮ:</t>
  </si>
  <si>
    <t>«Иркутская городская клиническая больница № 8»</t>
  </si>
  <si>
    <t>Ж.В. Есева</t>
  </si>
  <si>
    <t>Обоснование начальной (максимальной) цены договора</t>
  </si>
  <si>
    <t>Главный врач</t>
  </si>
  <si>
    <t>Заказчик: областное государственное автономное учреждение здравоохранения</t>
  </si>
  <si>
    <t>Источник №4</t>
  </si>
  <si>
    <t xml:space="preserve">Использована общедоступная информации о ценах товаров, работ, услуг, полученная у поставщиков (подрядчиков, исполнителей), осуществляющих поставки идентичных товаров, работ, услуг, планируемых к закупкам. </t>
  </si>
  <si>
    <t>Используемый метод определения НМЦД: метод сопоставимых рыночных цен (анализ рынка) в соответствии с п.9.2 главы 9 Положения о закупке товаров, работ, услуг для нужд ОГАУЗ "ИГКБ № 8"</t>
  </si>
  <si>
    <t>Приложение № 4</t>
  </si>
  <si>
    <t>к Извещению о проведении закупки</t>
  </si>
  <si>
    <t>в электронной форме, участниками которого могут являться</t>
  </si>
  <si>
    <t>только субъекты малого и среднего предпринимательства</t>
  </si>
  <si>
    <t>№ 131-23</t>
  </si>
  <si>
    <t xml:space="preserve">на поставку сетевого оборудования и материалов для монтажа СКС путем запроса котировок </t>
  </si>
  <si>
    <t>Витая пара</t>
  </si>
  <si>
    <t>Коннектор обжимной для витой пары (UTP)</t>
  </si>
  <si>
    <t>Стяжка</t>
  </si>
  <si>
    <t>Настенная розетка RJ-45</t>
  </si>
  <si>
    <t>Проходной адаптер для соединения 2 обжатых кабелей «витая пара» с целью удлинения</t>
  </si>
  <si>
    <t>Кабельный канал для телекоммуникационных сетей</t>
  </si>
  <si>
    <t>Коммутатор неуправляемый</t>
  </si>
  <si>
    <t>Инструмент обжимной для RJ-45</t>
  </si>
  <si>
    <t>Бур по бетону</t>
  </si>
  <si>
    <t>бухта</t>
  </si>
  <si>
    <t>шт.</t>
  </si>
  <si>
    <t>уп.</t>
  </si>
  <si>
    <t>вх. № 2006-05/23 от 17.05.2023</t>
  </si>
  <si>
    <t>вх. № 2005-05/23 от 17.05.2023</t>
  </si>
  <si>
    <t>вх. № 2004-05/23 от 17.05.2023</t>
  </si>
  <si>
    <t>НМЦД устанавливается в размере 109557.67 руб. (Сто девять тысяч пятьсот пятьдесят семь рублей шестьдесят семь копеек),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</si>
</sst>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right" indent="15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1" fillId="0" borderId="0" xfId="0" applyFont="1" applyAlignment="1">
      <alignment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</cellXfs>
  <cellStyles count="1">
    <cellStyle name="Обычный" xfId="0" builtinId="0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4"/>
  <sheetViews>
    <sheetView tabSelected="1" zoomScale="85" zoomScaleNormal="85" zoomScalePageLayoutView="70" workbookViewId="0">
      <selection activeCell="N21" sqref="N21:N29"/>
    </sheetView>
  </sheetViews>
  <sheetFormatPr defaultRowHeight="15" x14ac:dyDescent="0.25"/>
  <cols>
    <col min="1" max="1" width="6.140625" style="1" bestFit="1" customWidth="1"/>
    <col min="2" max="2" width="41.28515625" style="1" customWidth="1"/>
    <col min="3" max="3" width="7.85546875" style="1" bestFit="1" customWidth="1"/>
    <col min="4" max="4" width="7.140625" style="1" bestFit="1" customWidth="1"/>
    <col min="5" max="5" width="16.5703125" style="2" customWidth="1"/>
    <col min="6" max="6" width="16.28515625" style="2" customWidth="1"/>
    <col min="7" max="7" width="17.28515625" style="2" customWidth="1"/>
    <col min="8" max="8" width="14.7109375" style="2" hidden="1" customWidth="1"/>
    <col min="9" max="9" width="13.7109375" style="2" customWidth="1"/>
    <col min="10" max="10" width="9.42578125" style="1" customWidth="1"/>
    <col min="11" max="11" width="12.5703125" style="1" customWidth="1"/>
    <col min="12" max="12" width="10.28515625" style="1" customWidth="1"/>
    <col min="13" max="13" width="22.42578125" style="1" bestFit="1" customWidth="1"/>
    <col min="14" max="14" width="15.42578125" style="2" customWidth="1"/>
    <col min="15" max="15" width="9.140625" style="1"/>
    <col min="16" max="16" width="9.7109375" style="1" bestFit="1" customWidth="1"/>
    <col min="17" max="19" width="10.7109375" style="1" bestFit="1" customWidth="1"/>
    <col min="20" max="16384" width="9.140625" style="1"/>
  </cols>
  <sheetData>
    <row r="1" spans="1:14" x14ac:dyDescent="0.25">
      <c r="A1" s="7"/>
      <c r="B1" s="7"/>
      <c r="C1" s="7"/>
      <c r="D1" s="7"/>
      <c r="E1" s="3"/>
      <c r="F1" s="3"/>
      <c r="G1" s="3"/>
      <c r="H1" s="3"/>
      <c r="I1" s="3"/>
      <c r="J1" s="7"/>
      <c r="K1" s="7"/>
      <c r="L1" s="7"/>
      <c r="M1" s="7"/>
      <c r="N1" s="8" t="s">
        <v>25</v>
      </c>
    </row>
    <row r="2" spans="1:14" ht="14.45" customHeight="1" x14ac:dyDescent="0.25">
      <c r="A2" s="7"/>
      <c r="B2" s="7"/>
      <c r="C2" s="7"/>
      <c r="D2" s="7"/>
      <c r="E2" s="3"/>
      <c r="F2" s="3"/>
      <c r="G2" s="3"/>
      <c r="H2" s="3"/>
      <c r="I2" s="3"/>
      <c r="J2" s="7"/>
      <c r="K2" s="7"/>
      <c r="L2" s="7"/>
      <c r="M2" s="7"/>
      <c r="N2" s="8" t="s">
        <v>26</v>
      </c>
    </row>
    <row r="3" spans="1:14" ht="14.45" hidden="1" customHeight="1" x14ac:dyDescent="0.25">
      <c r="A3" s="7"/>
      <c r="B3" s="7"/>
      <c r="C3" s="7"/>
      <c r="D3" s="7"/>
      <c r="E3" s="3"/>
      <c r="F3" s="3"/>
      <c r="G3" s="3"/>
      <c r="H3" s="3"/>
      <c r="I3" s="3"/>
      <c r="J3" s="7"/>
      <c r="K3" s="7"/>
      <c r="L3" s="7"/>
      <c r="M3" s="7"/>
      <c r="N3" s="8"/>
    </row>
    <row r="4" spans="1:14" x14ac:dyDescent="0.25">
      <c r="A4" s="7"/>
      <c r="B4" s="7"/>
      <c r="C4" s="7"/>
      <c r="D4" s="7"/>
      <c r="E4" s="3"/>
      <c r="F4" s="3"/>
      <c r="G4" s="36" t="s">
        <v>30</v>
      </c>
      <c r="H4" s="36"/>
      <c r="I4" s="36"/>
      <c r="J4" s="36"/>
      <c r="K4" s="36"/>
      <c r="L4" s="36"/>
      <c r="M4" s="36"/>
      <c r="N4" s="36"/>
    </row>
    <row r="5" spans="1:14" ht="14.45" customHeight="1" x14ac:dyDescent="0.25">
      <c r="A5" s="7"/>
      <c r="B5" s="7"/>
      <c r="C5" s="7"/>
      <c r="D5" s="7"/>
      <c r="E5" s="3"/>
      <c r="F5" s="3"/>
      <c r="G5" s="3"/>
      <c r="H5" s="3"/>
      <c r="I5" s="3"/>
      <c r="J5" s="7"/>
      <c r="K5" s="7"/>
      <c r="L5" s="7"/>
      <c r="M5" s="7"/>
      <c r="N5" s="8" t="s">
        <v>27</v>
      </c>
    </row>
    <row r="6" spans="1:14" x14ac:dyDescent="0.25">
      <c r="A6" s="7"/>
      <c r="B6" s="7"/>
      <c r="C6" s="7"/>
      <c r="D6" s="7"/>
      <c r="E6" s="3"/>
      <c r="F6" s="3"/>
      <c r="G6" s="3"/>
      <c r="H6" s="3"/>
      <c r="I6" s="3"/>
      <c r="J6" s="7"/>
      <c r="K6" s="7"/>
      <c r="L6" s="7"/>
      <c r="M6" s="7"/>
      <c r="N6" s="8" t="s">
        <v>28</v>
      </c>
    </row>
    <row r="7" spans="1:14" ht="14.45" customHeight="1" x14ac:dyDescent="0.25">
      <c r="A7" s="7"/>
      <c r="B7" s="7"/>
      <c r="C7" s="7"/>
      <c r="D7" s="7"/>
      <c r="E7" s="3"/>
      <c r="F7" s="3"/>
      <c r="G7" s="3"/>
      <c r="H7" s="3"/>
      <c r="I7" s="3"/>
      <c r="J7" s="7"/>
      <c r="K7" s="7"/>
      <c r="L7" s="7"/>
      <c r="M7" s="7"/>
      <c r="N7" s="8" t="s">
        <v>29</v>
      </c>
    </row>
    <row r="8" spans="1:14" x14ac:dyDescent="0.25">
      <c r="A8" s="7"/>
      <c r="B8" s="7"/>
      <c r="C8" s="7"/>
      <c r="D8" s="7"/>
      <c r="E8" s="3"/>
      <c r="F8" s="3"/>
      <c r="G8" s="3"/>
      <c r="H8" s="3"/>
      <c r="I8" s="3"/>
      <c r="J8" s="7"/>
      <c r="K8" s="7"/>
      <c r="L8" s="7"/>
      <c r="M8" s="7"/>
      <c r="N8" s="3"/>
    </row>
    <row r="9" spans="1:14" x14ac:dyDescent="0.25">
      <c r="A9" s="7"/>
      <c r="B9" s="7"/>
      <c r="C9" s="7"/>
      <c r="D9" s="7"/>
      <c r="E9" s="3"/>
      <c r="F9" s="3"/>
      <c r="G9" s="3"/>
      <c r="H9" s="3"/>
      <c r="I9" s="3"/>
      <c r="J9" s="7"/>
      <c r="K9" s="7"/>
      <c r="L9" s="7"/>
      <c r="M9" s="7"/>
      <c r="N9" s="5" t="s">
        <v>16</v>
      </c>
    </row>
    <row r="10" spans="1:14" x14ac:dyDescent="0.25">
      <c r="A10" s="7"/>
      <c r="B10" s="7"/>
      <c r="C10" s="7"/>
      <c r="D10" s="7"/>
      <c r="E10" s="3"/>
      <c r="F10" s="3"/>
      <c r="G10" s="3"/>
      <c r="H10" s="3"/>
      <c r="I10" s="3"/>
      <c r="J10" s="7"/>
      <c r="K10" s="7"/>
      <c r="L10" s="7"/>
      <c r="M10" s="7"/>
      <c r="N10" s="6" t="s">
        <v>21</v>
      </c>
    </row>
    <row r="11" spans="1:14" x14ac:dyDescent="0.25">
      <c r="A11" s="7"/>
      <c r="B11" s="7"/>
      <c r="C11" s="7"/>
      <c r="D11" s="7"/>
      <c r="E11" s="3"/>
      <c r="F11" s="3"/>
      <c r="G11" s="3"/>
      <c r="H11" s="3"/>
      <c r="I11" s="3"/>
      <c r="J11" s="7"/>
      <c r="K11" s="7"/>
      <c r="L11" s="7"/>
      <c r="M11" s="7"/>
      <c r="N11" s="6" t="s">
        <v>17</v>
      </c>
    </row>
    <row r="12" spans="1:14" x14ac:dyDescent="0.25">
      <c r="A12" s="7"/>
      <c r="B12" s="7"/>
      <c r="C12" s="7"/>
      <c r="D12" s="7"/>
      <c r="E12" s="3"/>
      <c r="F12" s="3"/>
      <c r="G12" s="3"/>
      <c r="H12" s="3"/>
      <c r="I12" s="3"/>
      <c r="J12" s="7"/>
      <c r="K12" s="7"/>
      <c r="L12" s="7"/>
      <c r="M12" s="7"/>
      <c r="N12" s="3"/>
    </row>
    <row r="13" spans="1:14" ht="28.9" customHeight="1" x14ac:dyDescent="0.25">
      <c r="A13" s="7"/>
      <c r="B13" s="7"/>
      <c r="C13" s="7"/>
      <c r="D13" s="7"/>
      <c r="E13" s="3"/>
      <c r="F13" s="3"/>
      <c r="G13" s="3"/>
      <c r="H13" s="3"/>
      <c r="I13" s="3"/>
      <c r="J13" s="7"/>
      <c r="K13" s="26" t="s">
        <v>20</v>
      </c>
      <c r="L13" s="26"/>
      <c r="M13" s="7"/>
      <c r="N13" s="3" t="s">
        <v>18</v>
      </c>
    </row>
    <row r="14" spans="1:14" ht="18.75" x14ac:dyDescent="0.25">
      <c r="A14" s="7"/>
      <c r="B14" s="7"/>
      <c r="C14" s="7"/>
      <c r="D14" s="7"/>
      <c r="E14" s="3"/>
      <c r="F14" s="3"/>
      <c r="G14" s="3"/>
      <c r="H14" s="3"/>
      <c r="I14" s="3"/>
      <c r="J14" s="7"/>
      <c r="K14" s="7"/>
      <c r="L14" s="7"/>
      <c r="M14" s="7"/>
      <c r="N14" s="4"/>
    </row>
    <row r="15" spans="1:14" ht="18.75" x14ac:dyDescent="0.25">
      <c r="A15" s="7"/>
      <c r="B15" s="26" t="s">
        <v>19</v>
      </c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4"/>
    </row>
    <row r="16" spans="1:14" hidden="1" x14ac:dyDescent="0.25">
      <c r="A16" s="7"/>
      <c r="B16" s="7"/>
      <c r="C16" s="7"/>
      <c r="D16" s="7"/>
      <c r="E16" s="3"/>
      <c r="F16" s="3"/>
      <c r="G16" s="3"/>
      <c r="H16" s="3"/>
      <c r="I16" s="3"/>
      <c r="J16" s="7"/>
      <c r="K16" s="7"/>
      <c r="L16" s="7"/>
      <c r="M16" s="7"/>
      <c r="N16" s="3"/>
    </row>
    <row r="17" spans="1:14" x14ac:dyDescent="0.25">
      <c r="A17" s="7"/>
      <c r="B17" s="7"/>
      <c r="C17" s="7"/>
      <c r="D17" s="7"/>
      <c r="E17" s="3"/>
      <c r="F17" s="3"/>
      <c r="G17" s="3"/>
      <c r="H17" s="3"/>
      <c r="I17" s="3"/>
      <c r="J17" s="7"/>
      <c r="K17" s="7"/>
      <c r="L17" s="7"/>
      <c r="M17" s="7"/>
      <c r="N17" s="3"/>
    </row>
    <row r="18" spans="1:14" ht="54.6" customHeight="1" x14ac:dyDescent="0.25">
      <c r="A18" s="29" t="s">
        <v>14</v>
      </c>
      <c r="B18" s="30"/>
      <c r="C18" s="31">
        <f>SUM(N21:N29)</f>
        <v>109557.66666666666</v>
      </c>
      <c r="D18" s="30"/>
      <c r="E18" s="21" t="s">
        <v>43</v>
      </c>
      <c r="F18" s="21" t="s">
        <v>44</v>
      </c>
      <c r="G18" s="21" t="s">
        <v>45</v>
      </c>
      <c r="H18" s="10"/>
      <c r="I18" s="11"/>
      <c r="J18" s="12"/>
      <c r="K18" s="12"/>
      <c r="L18" s="12"/>
      <c r="M18" s="12"/>
      <c r="N18" s="11"/>
    </row>
    <row r="19" spans="1:14" ht="30" customHeight="1" x14ac:dyDescent="0.25">
      <c r="A19" s="34" t="s">
        <v>0</v>
      </c>
      <c r="B19" s="34" t="s">
        <v>1</v>
      </c>
      <c r="C19" s="34" t="s">
        <v>2</v>
      </c>
      <c r="D19" s="34"/>
      <c r="E19" s="11" t="s">
        <v>5</v>
      </c>
      <c r="F19" s="11" t="s">
        <v>7</v>
      </c>
      <c r="G19" s="11" t="s">
        <v>8</v>
      </c>
      <c r="H19" s="11" t="s">
        <v>22</v>
      </c>
      <c r="I19" s="32" t="s">
        <v>15</v>
      </c>
      <c r="J19" s="34" t="s">
        <v>11</v>
      </c>
      <c r="K19" s="34" t="s">
        <v>12</v>
      </c>
      <c r="L19" s="34" t="s">
        <v>13</v>
      </c>
      <c r="M19" s="34" t="s">
        <v>9</v>
      </c>
      <c r="N19" s="28" t="s">
        <v>10</v>
      </c>
    </row>
    <row r="20" spans="1:14" ht="30" x14ac:dyDescent="0.25">
      <c r="A20" s="35"/>
      <c r="B20" s="35"/>
      <c r="C20" s="13" t="s">
        <v>3</v>
      </c>
      <c r="D20" s="13" t="s">
        <v>4</v>
      </c>
      <c r="E20" s="11" t="s">
        <v>6</v>
      </c>
      <c r="F20" s="11" t="s">
        <v>6</v>
      </c>
      <c r="G20" s="11" t="s">
        <v>6</v>
      </c>
      <c r="H20" s="11" t="s">
        <v>6</v>
      </c>
      <c r="I20" s="33"/>
      <c r="J20" s="34"/>
      <c r="K20" s="34"/>
      <c r="L20" s="34"/>
      <c r="M20" s="34"/>
      <c r="N20" s="28"/>
    </row>
    <row r="21" spans="1:14" x14ac:dyDescent="0.25">
      <c r="A21" s="15">
        <v>1</v>
      </c>
      <c r="B21" s="18" t="s">
        <v>31</v>
      </c>
      <c r="C21" s="20" t="s">
        <v>40</v>
      </c>
      <c r="D21" s="20">
        <v>7</v>
      </c>
      <c r="E21" s="14">
        <v>6127</v>
      </c>
      <c r="F21" s="19">
        <v>6250</v>
      </c>
      <c r="G21" s="19">
        <v>6100</v>
      </c>
      <c r="H21" s="19"/>
      <c r="I21" s="19">
        <f>AVERAGE(E21:H21)</f>
        <v>6159</v>
      </c>
      <c r="J21" s="20">
        <f t="shared" ref="J21:J28" si="0" xml:space="preserve"> COUNT(E21:G21)</f>
        <v>3</v>
      </c>
      <c r="K21" s="20">
        <f t="shared" ref="K21:K28" si="1">STDEV(E21:H21)</f>
        <v>79.956238030562687</v>
      </c>
      <c r="L21" s="20">
        <f t="shared" ref="L21:L28" si="2">K21/I21*100</f>
        <v>1.2982016241364294</v>
      </c>
      <c r="M21" s="20" t="str">
        <f t="shared" ref="M21:M28" si="3">IF(L21&lt;33,"ОДНОРОДНЫЕ","НЕОДНОРОДНЫЕ")</f>
        <v>ОДНОРОДНЫЕ</v>
      </c>
      <c r="N21" s="19">
        <f>D21*I21</f>
        <v>43113</v>
      </c>
    </row>
    <row r="22" spans="1:14" ht="30" x14ac:dyDescent="0.25">
      <c r="A22" s="15">
        <v>2</v>
      </c>
      <c r="B22" s="18" t="s">
        <v>32</v>
      </c>
      <c r="C22" s="20" t="s">
        <v>41</v>
      </c>
      <c r="D22" s="20">
        <v>700</v>
      </c>
      <c r="E22" s="14">
        <v>16</v>
      </c>
      <c r="F22" s="19">
        <v>17</v>
      </c>
      <c r="G22" s="19">
        <v>16</v>
      </c>
      <c r="H22" s="19"/>
      <c r="I22" s="19">
        <f t="shared" ref="I21:I28" si="4">AVERAGE(E22:H22)</f>
        <v>16.333333333333332</v>
      </c>
      <c r="J22" s="20">
        <f t="shared" si="0"/>
        <v>3</v>
      </c>
      <c r="K22" s="20">
        <f t="shared" si="1"/>
        <v>0.57735026918962584</v>
      </c>
      <c r="L22" s="20">
        <f t="shared" si="2"/>
        <v>3.5347975664670974</v>
      </c>
      <c r="M22" s="20" t="str">
        <f t="shared" si="3"/>
        <v>ОДНОРОДНЫЕ</v>
      </c>
      <c r="N22" s="22">
        <f t="shared" ref="N22:N29" si="5">D22*I22</f>
        <v>11433.333333333332</v>
      </c>
    </row>
    <row r="23" spans="1:14" x14ac:dyDescent="0.25">
      <c r="A23" s="15">
        <v>3</v>
      </c>
      <c r="B23" s="18" t="s">
        <v>33</v>
      </c>
      <c r="C23" s="20" t="s">
        <v>42</v>
      </c>
      <c r="D23" s="20">
        <v>10</v>
      </c>
      <c r="E23" s="14">
        <v>155</v>
      </c>
      <c r="F23" s="19">
        <v>158</v>
      </c>
      <c r="G23" s="19">
        <v>152</v>
      </c>
      <c r="H23" s="19"/>
      <c r="I23" s="19">
        <f t="shared" si="4"/>
        <v>155</v>
      </c>
      <c r="J23" s="20">
        <f t="shared" si="0"/>
        <v>3</v>
      </c>
      <c r="K23" s="20">
        <f t="shared" si="1"/>
        <v>3</v>
      </c>
      <c r="L23" s="20">
        <f t="shared" si="2"/>
        <v>1.935483870967742</v>
      </c>
      <c r="M23" s="20" t="str">
        <f t="shared" si="3"/>
        <v>ОДНОРОДНЫЕ</v>
      </c>
      <c r="N23" s="22">
        <f t="shared" si="5"/>
        <v>1550</v>
      </c>
    </row>
    <row r="24" spans="1:14" x14ac:dyDescent="0.25">
      <c r="A24" s="15">
        <v>4</v>
      </c>
      <c r="B24" s="18" t="s">
        <v>34</v>
      </c>
      <c r="C24" s="20" t="s">
        <v>41</v>
      </c>
      <c r="D24" s="20">
        <v>70</v>
      </c>
      <c r="E24" s="14">
        <v>198</v>
      </c>
      <c r="F24" s="19">
        <v>197</v>
      </c>
      <c r="G24" s="19">
        <v>199</v>
      </c>
      <c r="H24" s="19"/>
      <c r="I24" s="19">
        <f t="shared" si="4"/>
        <v>198</v>
      </c>
      <c r="J24" s="20">
        <f t="shared" si="0"/>
        <v>3</v>
      </c>
      <c r="K24" s="20">
        <f t="shared" si="1"/>
        <v>1</v>
      </c>
      <c r="L24" s="20">
        <f t="shared" si="2"/>
        <v>0.50505050505050508</v>
      </c>
      <c r="M24" s="20" t="str">
        <f t="shared" si="3"/>
        <v>ОДНОРОДНЫЕ</v>
      </c>
      <c r="N24" s="22">
        <f t="shared" si="5"/>
        <v>13860</v>
      </c>
    </row>
    <row r="25" spans="1:14" ht="45" x14ac:dyDescent="0.25">
      <c r="A25" s="15">
        <v>5</v>
      </c>
      <c r="B25" s="18" t="s">
        <v>35</v>
      </c>
      <c r="C25" s="20" t="s">
        <v>41</v>
      </c>
      <c r="D25" s="20">
        <v>30</v>
      </c>
      <c r="E25" s="14">
        <v>182</v>
      </c>
      <c r="F25" s="19">
        <v>185</v>
      </c>
      <c r="G25" s="19">
        <v>185</v>
      </c>
      <c r="H25" s="19"/>
      <c r="I25" s="19">
        <f t="shared" si="4"/>
        <v>184</v>
      </c>
      <c r="J25" s="20">
        <f t="shared" si="0"/>
        <v>3</v>
      </c>
      <c r="K25" s="20">
        <f t="shared" si="1"/>
        <v>1.7320508075688772</v>
      </c>
      <c r="L25" s="20">
        <f t="shared" si="2"/>
        <v>0.94133196063525926</v>
      </c>
      <c r="M25" s="20" t="str">
        <f t="shared" si="3"/>
        <v>ОДНОРОДНЫЕ</v>
      </c>
      <c r="N25" s="22">
        <f t="shared" si="5"/>
        <v>5520</v>
      </c>
    </row>
    <row r="26" spans="1:14" ht="30" x14ac:dyDescent="0.25">
      <c r="A26" s="15">
        <v>6</v>
      </c>
      <c r="B26" s="18" t="s">
        <v>36</v>
      </c>
      <c r="C26" s="20" t="s">
        <v>41</v>
      </c>
      <c r="D26" s="20">
        <v>30</v>
      </c>
      <c r="E26" s="14">
        <v>135</v>
      </c>
      <c r="F26" s="19">
        <v>132</v>
      </c>
      <c r="G26" s="19">
        <v>145</v>
      </c>
      <c r="H26" s="19"/>
      <c r="I26" s="19">
        <f t="shared" si="4"/>
        <v>137.33333333333334</v>
      </c>
      <c r="J26" s="20">
        <f t="shared" si="0"/>
        <v>3</v>
      </c>
      <c r="K26" s="20">
        <f t="shared" si="1"/>
        <v>6.8068592855540455</v>
      </c>
      <c r="L26" s="20">
        <f t="shared" si="2"/>
        <v>4.9564509360830424</v>
      </c>
      <c r="M26" s="20" t="str">
        <f t="shared" si="3"/>
        <v>ОДНОРОДНЫЕ</v>
      </c>
      <c r="N26" s="22">
        <f t="shared" si="5"/>
        <v>4120</v>
      </c>
    </row>
    <row r="27" spans="1:14" x14ac:dyDescent="0.25">
      <c r="A27" s="15">
        <v>7</v>
      </c>
      <c r="B27" s="18" t="s">
        <v>37</v>
      </c>
      <c r="C27" s="20" t="s">
        <v>41</v>
      </c>
      <c r="D27" s="20">
        <v>5</v>
      </c>
      <c r="E27" s="14">
        <v>4860</v>
      </c>
      <c r="F27" s="19">
        <v>4830</v>
      </c>
      <c r="G27" s="19">
        <v>4800</v>
      </c>
      <c r="H27" s="19"/>
      <c r="I27" s="19">
        <f t="shared" si="4"/>
        <v>4830</v>
      </c>
      <c r="J27" s="20">
        <f t="shared" si="0"/>
        <v>3</v>
      </c>
      <c r="K27" s="20">
        <f t="shared" si="1"/>
        <v>30</v>
      </c>
      <c r="L27" s="20">
        <f t="shared" si="2"/>
        <v>0.6211180124223602</v>
      </c>
      <c r="M27" s="20" t="str">
        <f t="shared" si="3"/>
        <v>ОДНОРОДНЫЕ</v>
      </c>
      <c r="N27" s="22">
        <f t="shared" si="5"/>
        <v>24150</v>
      </c>
    </row>
    <row r="28" spans="1:14" x14ac:dyDescent="0.25">
      <c r="A28" s="15">
        <v>8</v>
      </c>
      <c r="B28" s="18" t="s">
        <v>38</v>
      </c>
      <c r="C28" s="20" t="s">
        <v>41</v>
      </c>
      <c r="D28" s="20">
        <v>2</v>
      </c>
      <c r="E28" s="14">
        <v>2295</v>
      </c>
      <c r="F28" s="19">
        <v>2290</v>
      </c>
      <c r="G28" s="19">
        <v>2450</v>
      </c>
      <c r="H28" s="19"/>
      <c r="I28" s="19">
        <f t="shared" si="4"/>
        <v>2345</v>
      </c>
      <c r="J28" s="20">
        <f t="shared" si="0"/>
        <v>3</v>
      </c>
      <c r="K28" s="20">
        <f t="shared" si="1"/>
        <v>90.967026993301261</v>
      </c>
      <c r="L28" s="20">
        <f t="shared" si="2"/>
        <v>3.8791909165586889</v>
      </c>
      <c r="M28" s="20" t="str">
        <f t="shared" si="3"/>
        <v>ОДНОРОДНЫЕ</v>
      </c>
      <c r="N28" s="22">
        <f t="shared" si="5"/>
        <v>4690</v>
      </c>
    </row>
    <row r="29" spans="1:14" x14ac:dyDescent="0.25">
      <c r="A29" s="15">
        <v>9</v>
      </c>
      <c r="B29" s="18" t="s">
        <v>39</v>
      </c>
      <c r="C29" s="20" t="s">
        <v>41</v>
      </c>
      <c r="D29" s="20">
        <v>2</v>
      </c>
      <c r="E29" s="14">
        <v>550</v>
      </c>
      <c r="F29" s="17">
        <v>582</v>
      </c>
      <c r="G29" s="17">
        <v>550</v>
      </c>
      <c r="H29" s="17"/>
      <c r="I29" s="17">
        <f t="shared" ref="I29" si="6">AVERAGE(E29:H29)</f>
        <v>560.66666666666663</v>
      </c>
      <c r="J29" s="16">
        <f t="shared" ref="J29" si="7" xml:space="preserve"> COUNT(E29:G29)</f>
        <v>3</v>
      </c>
      <c r="K29" s="16">
        <f t="shared" ref="K29" si="8">STDEV(E29:H29)</f>
        <v>18.475208614068027</v>
      </c>
      <c r="L29" s="16">
        <f t="shared" ref="L29" si="9">K29/I29*100</f>
        <v>3.2952215126161764</v>
      </c>
      <c r="M29" s="16" t="str">
        <f t="shared" ref="M29" si="10">IF(L29&lt;33,"ОДНОРОДНЫЕ","НЕОДНОРОДНЫЕ")</f>
        <v>ОДНОРОДНЫЕ</v>
      </c>
      <c r="N29" s="22">
        <f t="shared" si="5"/>
        <v>1121.3333333333333</v>
      </c>
    </row>
    <row r="30" spans="1:14" x14ac:dyDescent="0.25">
      <c r="A30" s="7"/>
      <c r="B30" s="7"/>
      <c r="C30" s="7"/>
      <c r="D30" s="7"/>
      <c r="E30" s="3"/>
      <c r="F30" s="3"/>
      <c r="G30" s="3"/>
      <c r="H30" s="3"/>
      <c r="I30" s="3"/>
      <c r="J30" s="7"/>
      <c r="K30" s="7"/>
      <c r="L30" s="7"/>
      <c r="M30" s="7"/>
      <c r="N30" s="3"/>
    </row>
    <row r="31" spans="1:14" s="7" customFormat="1" x14ac:dyDescent="0.25">
      <c r="A31" s="27" t="s">
        <v>24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</row>
    <row r="32" spans="1:14" s="7" customFormat="1" x14ac:dyDescent="0.25">
      <c r="A32" s="25" t="s">
        <v>23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</row>
    <row r="33" spans="1:16" s="7" customFormat="1" ht="15" customHeight="1" x14ac:dyDescent="0.25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</row>
    <row r="34" spans="1:16" s="7" customFormat="1" x14ac:dyDescent="0.25">
      <c r="A34" s="23" t="s">
        <v>46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9"/>
      <c r="P34" s="9"/>
    </row>
  </sheetData>
  <mergeCells count="18">
    <mergeCell ref="G4:N4"/>
    <mergeCell ref="B19:B20"/>
    <mergeCell ref="C19:D19"/>
    <mergeCell ref="A34:N34"/>
    <mergeCell ref="A33:N33"/>
    <mergeCell ref="K13:L13"/>
    <mergeCell ref="B15:M15"/>
    <mergeCell ref="A31:N31"/>
    <mergeCell ref="A32:N32"/>
    <mergeCell ref="N19:N20"/>
    <mergeCell ref="A18:B18"/>
    <mergeCell ref="C18:D18"/>
    <mergeCell ref="I19:I20"/>
    <mergeCell ref="J19:J20"/>
    <mergeCell ref="K19:K20"/>
    <mergeCell ref="L19:L20"/>
    <mergeCell ref="M19:M20"/>
    <mergeCell ref="A19:A20"/>
  </mergeCells>
  <conditionalFormatting sqref="M21:M29">
    <cfRule type="containsText" dxfId="5" priority="10" operator="containsText" text="НЕ">
      <formula>NOT(ISERROR(SEARCH("НЕ",M21)))</formula>
    </cfRule>
    <cfRule type="containsText" dxfId="4" priority="11" operator="containsText" text="ОДНОРОДНЫЕ">
      <formula>NOT(ISERROR(SEARCH("ОДНОРОДНЫЕ",M21)))</formula>
    </cfRule>
    <cfRule type="containsText" dxfId="3" priority="12" operator="containsText" text="НЕОДНОРОДНЫЕ">
      <formula>NOT(ISERROR(SEARCH("НЕОДНОРОДНЫЕ",M21)))</formula>
    </cfRule>
  </conditionalFormatting>
  <conditionalFormatting sqref="M21:M29">
    <cfRule type="containsText" dxfId="2" priority="7" operator="containsText" text="НЕОДНОРОДНЫЕ">
      <formula>NOT(ISERROR(SEARCH("НЕОДНОРОДНЫЕ",M21)))</formula>
    </cfRule>
    <cfRule type="containsText" dxfId="1" priority="8" operator="containsText" text="ОДНОРОДНЫЕ">
      <formula>NOT(ISERROR(SEARCH("ОДНОРОДНЫЕ",M21)))</formula>
    </cfRule>
    <cfRule type="containsText" dxfId="0" priority="9" operator="containsText" text="НЕОДНОРОДНЫЕ">
      <formula>NOT(ISERROR(SEARCH("НЕОДНОРОДНЫЕ",M21)))</formula>
    </cfRule>
  </conditionalFormatting>
  <pageMargins left="0.31496062992125984" right="0.19685039370078741" top="0.35433070866141736" bottom="0.35433070866141736" header="0.11811023622047245" footer="0.11811023622047245"/>
  <pageSetup paperSize="9"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2023-05-31T01:07:46Z</dcterms:modified>
</cp:coreProperties>
</file>