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D20" i="1" l="1"/>
  <c r="F20" i="1"/>
  <c r="E20" i="1"/>
  <c r="L19" i="1" l="1"/>
  <c r="K19" i="1"/>
  <c r="J19" i="1"/>
  <c r="O19" i="1" s="1"/>
  <c r="C16" i="1" s="1"/>
  <c r="L21" i="1"/>
  <c r="J21" i="1"/>
  <c r="O21" i="1" s="1"/>
  <c r="K21" i="1"/>
  <c r="M21" i="1" l="1"/>
  <c r="N21" i="1" s="1"/>
  <c r="M19" i="1"/>
  <c r="N19" i="1" s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<sst xmlns="http://schemas.openxmlformats.org/spreadsheetml/2006/main" count="42" uniqueCount="38">
  <si>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</si>
  <si>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</si>
  <si>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</si>
  <si>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</si>
  <si>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</si>
  <si>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</si>
  <si>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</si>
  <si>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</si>
  <si>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</si>
  <si>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</si>
  <si>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</si>
  <si>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</si>
  <si>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</si>
  <si>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</si>
  <si>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</si>
  <si>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</si>
  <si>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</si>
  <si>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</si>
  <si>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</si>
  <si>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</si>
  <si>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</si>
  <si>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</si>
  <si>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</si>
  <si>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</si>
  <si>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</si>
  <si>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</si>
  <si>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</t>
  </si>
  <si>
    <t>Источник № 1</t>
  </si>
  <si>
    <t>Источник № 2</t>
  </si>
  <si>
    <t>Источник № 3</t>
  </si>
  <si>
    <t>№ 123-23</t>
  </si>
  <si>
    <t>на оказание услуг по проведению специальной оценке условий труда путем запроса котировок</t>
  </si>
  <si>
    <t>Оказание услуг по проведению специальной оценки условий труда для нужд ОГАУЗ «ИГКБ № 8»</t>
  </si>
  <si>
    <t>Рабочие места</t>
  </si>
  <si>
    <t>Вх. 568-02/23 от 06.02.2023</t>
  </si>
  <si>
    <t>Вх. 569-02/23 от 06.02.2023</t>
  </si>
  <si>
    <t>Вх. 570-02/23 от 06.02.2023</t>
  </si>
  <si>
    <t>Начальная (максимальная) цена договора устанавливается в размере 89100 руб. (восемьдесят девять тысяч сто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</si>
</sst>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85" zoomScaleNormal="85" zoomScalePageLayoutView="70" workbookViewId="0">
      <selection activeCell="J34" sqref="J34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4.85546875" style="3" customWidth="1"/>
    <col min="6" max="7" width="14.7109375" style="3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16.5703125" style="2" customWidth="1"/>
    <col min="15" max="15" width="13.140625" style="3" customWidth="1"/>
    <col min="16" max="16384" width="9.140625" style="1"/>
  </cols>
  <sheetData>
    <row r="1" spans="1:15" x14ac:dyDescent="0.25">
      <c r="O1" s="14" t="s">
        <v>24</v>
      </c>
    </row>
    <row r="2" spans="1:15" ht="14.45" customHeight="1" x14ac:dyDescent="0.25">
      <c r="O2" s="14" t="s">
        <v>25</v>
      </c>
    </row>
    <row r="3" spans="1:15" ht="14.45" customHeight="1" x14ac:dyDescent="0.25">
      <c r="O3" s="14" t="s">
        <v>31</v>
      </c>
    </row>
    <row r="4" spans="1:15" ht="14.45" customHeight="1" x14ac:dyDescent="0.25">
      <c r="O4" s="14" t="s">
        <v>26</v>
      </c>
    </row>
    <row r="5" spans="1:15" ht="14.45" customHeight="1" x14ac:dyDescent="0.25">
      <c r="O5" s="14"/>
    </row>
    <row r="6" spans="1:15" ht="14.45" customHeight="1" x14ac:dyDescent="0.25">
      <c r="O6" s="14" t="s">
        <v>30</v>
      </c>
    </row>
    <row r="7" spans="1:15" x14ac:dyDescent="0.25">
      <c r="O7" s="15" t="s">
        <v>13</v>
      </c>
    </row>
    <row r="8" spans="1:15" x14ac:dyDescent="0.25">
      <c r="O8" s="16" t="s">
        <v>18</v>
      </c>
    </row>
    <row r="9" spans="1:15" x14ac:dyDescent="0.25">
      <c r="O9" s="16" t="s">
        <v>14</v>
      </c>
    </row>
    <row r="11" spans="1:15" ht="28.9" customHeight="1" x14ac:dyDescent="0.25">
      <c r="L11" s="25" t="s">
        <v>17</v>
      </c>
      <c r="M11" s="25"/>
      <c r="O11" s="3" t="s">
        <v>15</v>
      </c>
    </row>
    <row r="13" spans="1:15" x14ac:dyDescent="0.25"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hidden="1" x14ac:dyDescent="0.25"/>
    <row r="16" spans="1:15" s="2" customFormat="1" ht="45.6" customHeight="1" x14ac:dyDescent="0.25">
      <c r="A16" s="28" t="s">
        <v>11</v>
      </c>
      <c r="B16" s="29"/>
      <c r="C16" s="30">
        <f>O19</f>
        <v>89100</v>
      </c>
      <c r="D16" s="29"/>
      <c r="E16" s="20" t="s">
        <v>34</v>
      </c>
      <c r="F16" s="21" t="s">
        <v>35</v>
      </c>
      <c r="G16" s="21" t="s">
        <v>36</v>
      </c>
      <c r="H16" s="4"/>
      <c r="I16" s="5"/>
      <c r="J16" s="5"/>
      <c r="K16" s="6"/>
      <c r="L16" s="6"/>
      <c r="M16" s="6"/>
      <c r="N16" s="6"/>
      <c r="O16" s="5"/>
    </row>
    <row r="17" spans="1:15" s="2" customFormat="1" ht="30" customHeight="1" x14ac:dyDescent="0.25">
      <c r="A17" s="22" t="s">
        <v>0</v>
      </c>
      <c r="B17" s="22" t="s">
        <v>1</v>
      </c>
      <c r="C17" s="22" t="s">
        <v>2</v>
      </c>
      <c r="D17" s="22"/>
      <c r="E17" s="5" t="s">
        <v>27</v>
      </c>
      <c r="F17" s="5" t="s">
        <v>28</v>
      </c>
      <c r="G17" s="5" t="s">
        <v>29</v>
      </c>
      <c r="H17" s="5" t="s">
        <v>19</v>
      </c>
      <c r="I17" s="5" t="s">
        <v>20</v>
      </c>
      <c r="J17" s="31" t="s">
        <v>12</v>
      </c>
      <c r="K17" s="22" t="s">
        <v>8</v>
      </c>
      <c r="L17" s="22" t="s">
        <v>9</v>
      </c>
      <c r="M17" s="22" t="s">
        <v>10</v>
      </c>
      <c r="N17" s="22" t="s">
        <v>6</v>
      </c>
      <c r="O17" s="27" t="s">
        <v>7</v>
      </c>
    </row>
    <row r="18" spans="1:15" s="2" customFormat="1" ht="30" x14ac:dyDescent="0.25">
      <c r="A18" s="22"/>
      <c r="B18" s="23"/>
      <c r="C18" s="8" t="s">
        <v>3</v>
      </c>
      <c r="D18" s="8" t="s">
        <v>4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32"/>
      <c r="K18" s="22"/>
      <c r="L18" s="22"/>
      <c r="M18" s="22"/>
      <c r="N18" s="22"/>
      <c r="O18" s="27"/>
    </row>
    <row r="19" spans="1:15" s="2" customFormat="1" ht="60" x14ac:dyDescent="0.25">
      <c r="A19" s="6">
        <v>1</v>
      </c>
      <c r="B19" s="9" t="s">
        <v>32</v>
      </c>
      <c r="C19" s="10" t="s">
        <v>33</v>
      </c>
      <c r="D19" s="10">
        <v>66</v>
      </c>
      <c r="E19" s="11">
        <v>1200</v>
      </c>
      <c r="F19" s="7">
        <v>1500</v>
      </c>
      <c r="G19" s="7">
        <v>1350</v>
      </c>
      <c r="H19" s="5"/>
      <c r="I19" s="5"/>
      <c r="J19" s="5">
        <f t="shared" ref="J19" si="0">AVERAGE(E19:I19)</f>
        <v>1350</v>
      </c>
      <c r="K19" s="6">
        <f t="shared" ref="K19" si="1">COUNT(E19:I19)</f>
        <v>3</v>
      </c>
      <c r="L19" s="6">
        <f t="shared" ref="L19" si="2">STDEV(E19:I19)</f>
        <v>150</v>
      </c>
      <c r="M19" s="6">
        <f t="shared" ref="M19" si="3">L19/J19*100</f>
        <v>11.111111111111111</v>
      </c>
      <c r="N19" s="6" t="str">
        <f t="shared" ref="N19" si="4">IF(M19&lt;33,"ОДНОРОДНЫЕ","НЕОДНОРОДНЫЕ")</f>
        <v>ОДНОРОДНЫЕ</v>
      </c>
      <c r="O19" s="5">
        <f>D19*J19</f>
        <v>89100</v>
      </c>
    </row>
    <row r="20" spans="1:15" s="2" customFormat="1" ht="21.6" customHeight="1" x14ac:dyDescent="0.25">
      <c r="A20" s="6"/>
      <c r="B20" s="12" t="s">
        <v>22</v>
      </c>
      <c r="C20" s="13"/>
      <c r="D20" s="13">
        <f>SUM(D19:D19)</f>
        <v>66</v>
      </c>
      <c r="E20" s="5">
        <f>SUMPRODUCT($D$19:$D$19,E19:E19)</f>
        <v>79200</v>
      </c>
      <c r="F20" s="5">
        <f>SUMPRODUCT($D$19:$D$19,F19:F19)</f>
        <v>99000</v>
      </c>
      <c r="G20" s="5">
        <f>SUMPRODUCT($D$19:$D$19,G19:G19)</f>
        <v>89100</v>
      </c>
      <c r="H20" s="5"/>
      <c r="I20" s="5"/>
      <c r="J20" s="5"/>
      <c r="K20" s="6"/>
      <c r="L20" s="6"/>
      <c r="M20" s="6"/>
      <c r="N20" s="6"/>
      <c r="O20" s="19"/>
    </row>
    <row r="21" spans="1:15" s="2" customFormat="1" ht="9.6" hidden="1" customHeight="1" x14ac:dyDescent="0.25">
      <c r="A21" s="6"/>
      <c r="B21" s="17"/>
      <c r="C21" s="6"/>
      <c r="D21" s="18"/>
      <c r="E21" s="5"/>
      <c r="F21" s="5"/>
      <c r="G21" s="5"/>
      <c r="H21" s="5"/>
      <c r="I21" s="5"/>
      <c r="J21" s="5" t="e">
        <f>AVERAGE(E21:I21)</f>
        <v>#DIV/0!</v>
      </c>
      <c r="K21" s="6">
        <f>COUNT(E21:I21)</f>
        <v>0</v>
      </c>
      <c r="L21" s="6" t="e">
        <f>STDEV(E21:I21)</f>
        <v>#DIV/0!</v>
      </c>
      <c r="M21" s="6" t="e">
        <f>L21/J21*100</f>
        <v>#DIV/0!</v>
      </c>
      <c r="N21" s="6" t="e">
        <f>IF(M21&lt;33,"ОДНОРОДНЫЕ","НЕОДНОРОДНЫЕ")</f>
        <v>#DIV/0!</v>
      </c>
      <c r="O21" s="5" t="e">
        <f>D21*J21</f>
        <v>#DIV/0!</v>
      </c>
    </row>
    <row r="23" spans="1:15" x14ac:dyDescent="0.25">
      <c r="A23" s="26" t="s">
        <v>23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36" customHeight="1" x14ac:dyDescent="0.25">
      <c r="A24" s="26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x14ac:dyDescent="0.25">
      <c r="A25" s="24" t="s">
        <v>37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</sheetData>
  <mergeCells count="16">
    <mergeCell ref="B17:B18"/>
    <mergeCell ref="C17:D17"/>
    <mergeCell ref="A25:O25"/>
    <mergeCell ref="L11:M11"/>
    <mergeCell ref="B13:N13"/>
    <mergeCell ref="A23:O23"/>
    <mergeCell ref="A24:O24"/>
    <mergeCell ref="O17:O18"/>
    <mergeCell ref="A16:B16"/>
    <mergeCell ref="C16:D16"/>
    <mergeCell ref="J17:J18"/>
    <mergeCell ref="K17:K18"/>
    <mergeCell ref="L17:L18"/>
    <mergeCell ref="M17:M18"/>
    <mergeCell ref="N17:N18"/>
    <mergeCell ref="A17:A18"/>
  </mergeCells>
  <conditionalFormatting sqref="N19:N21">
    <cfRule type="containsText" dxfId="5" priority="10" operator="containsText" text="НЕ">
      <formula>NOT(ISERROR(SEARCH("НЕ",N19)))</formula>
    </cfRule>
    <cfRule type="containsText" dxfId="4" priority="11" operator="containsText" text="ОДНОРОДНЫЕ">
      <formula>NOT(ISERROR(SEARCH("ОДНОРОДНЫЕ",N19)))</formula>
    </cfRule>
    <cfRule type="containsText" dxfId="3" priority="12" operator="containsText" text="НЕОДНОРОДНЫЕ">
      <formula>NOT(ISERROR(SEARCH("НЕОДНОРОДНЫЕ",N19)))</formula>
    </cfRule>
  </conditionalFormatting>
  <conditionalFormatting sqref="N19:N21">
    <cfRule type="containsText" dxfId="2" priority="7" operator="containsText" text="НЕОДНОРОДНЫЕ">
      <formula>NOT(ISERROR(SEARCH("НЕОДНОРОДНЫЕ",N19)))</formula>
    </cfRule>
    <cfRule type="containsText" dxfId="1" priority="8" operator="containsText" text="ОДНОРОДНЫЕ">
      <formula>NOT(ISERROR(SEARCH("ОДНОРОДНЫЕ",N19)))</formula>
    </cfRule>
    <cfRule type="containsText" dxfId="0" priority="9" operator="containsText" text="НЕОДНОРОДНЫЕ">
      <formula>NOT(ISERROR(SEARCH("НЕОДНОРОДНЫЕ",N19)))</formula>
    </cfRule>
  </conditionalFormatting>
  <pageMargins left="0.31496062992125984" right="0.19685039370078741" top="0.35433070866141736" bottom="0.35433070866141736" header="0.11811023622047245" footer="0.11811023622047245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2023-05-15T03:21:43Z</dcterms:modified>
</cp:coreProperties>
</file>