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M21" i="1" s="1"/>
  <c r="I21" i="1"/>
  <c r="J21" i="1"/>
  <c r="H22" i="1"/>
  <c r="M22" i="1" s="1"/>
  <c r="I22" i="1"/>
  <c r="J22" i="1"/>
  <c r="F23" i="1"/>
  <c r="G23" i="1"/>
  <c r="E23" i="1"/>
  <c r="K22" i="1" l="1"/>
  <c r="L22" i="1" s="1"/>
  <c r="M23" i="1"/>
  <c r="K21" i="1"/>
  <c r="L21" i="1" s="1"/>
</calcChain>
</file>

<file path=xl/sharedStrings.xml><?xml version="1.0" encoding="utf-8"?>
<sst xmlns="http://schemas.openxmlformats.org/spreadsheetml/2006/main" count="39" uniqueCount="36">
  <si>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</si>
  <si>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</si>
  <si>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</si>
  <si>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</si>
  <si>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</si>
  <si>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</si>
  <si>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</si>
  <si>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</si>
  <si>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</si>
  <si>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</si>
  <si>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</si>
  <si>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</si>
  <si>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</si>
  <si>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</si>
  <si>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</si>
  <si>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</si>
  <si>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</si>
  <si>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</si>
  <si>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</si>
  <si>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</si>
  <si>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</si>
  <si>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</si>
  <si>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</si>
  <si>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</si>
  <si>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</t>
  </si>
  <si>
    <t>Источник № 1</t>
  </si>
  <si>
    <t>Источник № 2</t>
  </si>
  <si>
    <t>Источник № 3</t>
  </si>
  <si>
    <t>№ 117-23</t>
  </si>
  <si>
    <t>на поставку прибора для упаковки медицинских изделий методом термосварки с принадлежностями путем запроса котировок</t>
  </si>
  <si>
    <t>Исходя из имеющегося у Заказчика объёма финансового обеспечения для осуществления закупки НМЦД устанавливается в размере 87705 руб. (восемьдесят семь тысяч семьсот пять рублей 00 копеек</t>
  </si>
  <si>
    <t xml:space="preserve">Прибор для упаковки медицинских изделий методом термосварки </t>
  </si>
  <si>
    <t>Рулоны для медицинской паровой, газовой, плазменной стерилизации</t>
  </si>
  <si>
    <t>вх. № 1795-04/23 от 28.04.2023</t>
  </si>
  <si>
    <t>вх. № 1796-04/23 от 28.04.2023</t>
  </si>
  <si>
    <t>вх. № 1797-04/23 от 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</si>
</sst>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85" zoomScaleNormal="85" zoomScalePageLayoutView="70" workbookViewId="0">
      <selection activeCell="F21" sqref="F21:F22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7.2851562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20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21</v>
      </c>
    </row>
    <row r="3" spans="1:13" ht="14.45" hidden="1" customHeight="1" x14ac:dyDescent="0.25">
      <c r="A3" s="7"/>
      <c r="B3" s="7"/>
      <c r="C3" s="7"/>
      <c r="D3" s="7"/>
      <c r="E3" s="3"/>
      <c r="F3" s="3"/>
      <c r="G3" s="3"/>
      <c r="H3" s="3"/>
      <c r="I3" s="7"/>
      <c r="J3" s="7"/>
      <c r="K3" s="7"/>
      <c r="L3" s="7"/>
      <c r="M3" s="8"/>
    </row>
    <row r="4" spans="1:13" ht="15" customHeight="1" x14ac:dyDescent="0.25">
      <c r="A4" s="7"/>
      <c r="B4" s="7"/>
      <c r="C4" s="7"/>
      <c r="D4" s="7"/>
      <c r="E4" s="31" t="s">
        <v>29</v>
      </c>
      <c r="F4" s="31"/>
      <c r="G4" s="31"/>
      <c r="H4" s="31"/>
      <c r="I4" s="31"/>
      <c r="J4" s="31"/>
      <c r="K4" s="31"/>
      <c r="L4" s="31"/>
      <c r="M4" s="31"/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22</v>
      </c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23</v>
      </c>
    </row>
    <row r="7" spans="1:13" ht="14.45" customHeight="1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8" t="s">
        <v>28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3"/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5" t="s">
        <v>12</v>
      </c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6" t="s">
        <v>17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6" t="s">
        <v>13</v>
      </c>
    </row>
    <row r="12" spans="1:13" x14ac:dyDescent="0.25">
      <c r="A12" s="7"/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3"/>
    </row>
    <row r="13" spans="1:13" ht="28.9" customHeight="1" x14ac:dyDescent="0.25">
      <c r="A13" s="7"/>
      <c r="B13" s="7"/>
      <c r="C13" s="7"/>
      <c r="D13" s="7"/>
      <c r="E13" s="3"/>
      <c r="F13" s="3"/>
      <c r="G13" s="3"/>
      <c r="H13" s="3"/>
      <c r="I13" s="7"/>
      <c r="J13" s="37" t="s">
        <v>16</v>
      </c>
      <c r="K13" s="37"/>
      <c r="L13" s="7"/>
      <c r="M13" s="3" t="s">
        <v>14</v>
      </c>
    </row>
    <row r="14" spans="1:13" ht="18.75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4"/>
    </row>
    <row r="15" spans="1:13" ht="18.75" x14ac:dyDescent="0.25">
      <c r="A15" s="7"/>
      <c r="B15" s="37" t="s">
        <v>15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4"/>
    </row>
    <row r="16" spans="1:13" hidden="1" x14ac:dyDescent="0.25">
      <c r="A16" s="7"/>
      <c r="B16" s="7"/>
      <c r="C16" s="7"/>
      <c r="D16" s="7"/>
      <c r="E16" s="3"/>
      <c r="F16" s="3"/>
      <c r="G16" s="3"/>
      <c r="H16" s="3"/>
      <c r="I16" s="7"/>
      <c r="J16" s="7"/>
      <c r="K16" s="7"/>
      <c r="L16" s="7"/>
      <c r="M16" s="3"/>
    </row>
    <row r="17" spans="1:15" x14ac:dyDescent="0.25">
      <c r="A17" s="7"/>
      <c r="B17" s="7"/>
      <c r="C17" s="7"/>
      <c r="D17" s="7"/>
      <c r="E17" s="3"/>
      <c r="F17" s="3"/>
      <c r="G17" s="3"/>
      <c r="H17" s="3"/>
      <c r="I17" s="7"/>
      <c r="J17" s="7"/>
      <c r="K17" s="7"/>
      <c r="L17" s="7"/>
      <c r="M17" s="3"/>
    </row>
    <row r="18" spans="1:15" ht="54.6" customHeight="1" x14ac:dyDescent="0.25">
      <c r="A18" s="40"/>
      <c r="B18" s="41"/>
      <c r="C18" s="42"/>
      <c r="D18" s="41"/>
      <c r="E18" s="30" t="s">
        <v>33</v>
      </c>
      <c r="F18" s="30" t="s">
        <v>34</v>
      </c>
      <c r="G18" s="30" t="s">
        <v>35</v>
      </c>
      <c r="H18" s="9"/>
      <c r="I18" s="10"/>
      <c r="J18" s="10"/>
      <c r="K18" s="10"/>
      <c r="L18" s="10"/>
      <c r="M18" s="9"/>
    </row>
    <row r="19" spans="1:15" ht="30" customHeight="1" x14ac:dyDescent="0.25">
      <c r="A19" s="32" t="s">
        <v>0</v>
      </c>
      <c r="B19" s="32" t="s">
        <v>1</v>
      </c>
      <c r="C19" s="32" t="s">
        <v>2</v>
      </c>
      <c r="D19" s="32"/>
      <c r="E19" s="9" t="s">
        <v>25</v>
      </c>
      <c r="F19" s="9" t="s">
        <v>26</v>
      </c>
      <c r="G19" s="9" t="s">
        <v>27</v>
      </c>
      <c r="H19" s="43" t="s">
        <v>11</v>
      </c>
      <c r="I19" s="32" t="s">
        <v>8</v>
      </c>
      <c r="J19" s="32" t="s">
        <v>9</v>
      </c>
      <c r="K19" s="32" t="s">
        <v>10</v>
      </c>
      <c r="L19" s="32" t="s">
        <v>6</v>
      </c>
      <c r="M19" s="39" t="s">
        <v>7</v>
      </c>
    </row>
    <row r="20" spans="1:15" ht="30" x14ac:dyDescent="0.25">
      <c r="A20" s="33"/>
      <c r="B20" s="33"/>
      <c r="C20" s="11" t="s">
        <v>3</v>
      </c>
      <c r="D20" s="11" t="s">
        <v>4</v>
      </c>
      <c r="E20" s="21" t="s">
        <v>5</v>
      </c>
      <c r="F20" s="9" t="s">
        <v>5</v>
      </c>
      <c r="G20" s="9" t="s">
        <v>5</v>
      </c>
      <c r="H20" s="44"/>
      <c r="I20" s="32"/>
      <c r="J20" s="32"/>
      <c r="K20" s="32"/>
      <c r="L20" s="32"/>
      <c r="M20" s="39"/>
    </row>
    <row r="21" spans="1:15" ht="30" x14ac:dyDescent="0.25">
      <c r="A21" s="13">
        <v>1</v>
      </c>
      <c r="B21" s="27" t="s">
        <v>31</v>
      </c>
      <c r="C21" s="29" t="s">
        <v>24</v>
      </c>
      <c r="D21" s="26">
        <v>1</v>
      </c>
      <c r="E21" s="24">
        <v>78500</v>
      </c>
      <c r="F21" s="14">
        <v>75000</v>
      </c>
      <c r="G21" s="28">
        <v>80000</v>
      </c>
      <c r="H21" s="28">
        <f t="shared" ref="H21" si="0">AVERAGE(E21:G21)</f>
        <v>77833.333333333328</v>
      </c>
      <c r="I21" s="29">
        <f t="shared" ref="I21" si="1" xml:space="preserve"> COUNT(E21:G21)</f>
        <v>3</v>
      </c>
      <c r="J21" s="29">
        <f t="shared" ref="J21" si="2">STDEV(E21:G21)</f>
        <v>2565.8007197234424</v>
      </c>
      <c r="K21" s="29">
        <f t="shared" ref="K21" si="3">J21/H21*100</f>
        <v>3.2965319739487486</v>
      </c>
      <c r="L21" s="29" t="str">
        <f t="shared" ref="L21" si="4">IF(K21&lt;33,"ОДНОРОДНЫЕ","НЕОДНОРОДНЫЕ")</f>
        <v>ОДНОРОДНЫЕ</v>
      </c>
      <c r="M21" s="28">
        <f t="shared" ref="M21" si="5">D21*H21</f>
        <v>77833.333333333328</v>
      </c>
    </row>
    <row r="22" spans="1:15" ht="30" x14ac:dyDescent="0.25">
      <c r="A22" s="13">
        <v>2</v>
      </c>
      <c r="B22" s="27" t="s">
        <v>32</v>
      </c>
      <c r="C22" s="29" t="s">
        <v>24</v>
      </c>
      <c r="D22" s="26">
        <v>3</v>
      </c>
      <c r="E22" s="24">
        <v>4555</v>
      </c>
      <c r="F22" s="14">
        <v>4235</v>
      </c>
      <c r="G22" s="22">
        <v>4600</v>
      </c>
      <c r="H22" s="22">
        <f t="shared" ref="H22" si="6">AVERAGE(E22:G22)</f>
        <v>4463.333333333333</v>
      </c>
      <c r="I22" s="23">
        <f t="shared" ref="I22" si="7" xml:space="preserve"> COUNT(E22:G22)</f>
        <v>3</v>
      </c>
      <c r="J22" s="23">
        <f t="shared" ref="J22" si="8">STDEV(E22:G22)</f>
        <v>199.01842460770644</v>
      </c>
      <c r="K22" s="23">
        <f t="shared" ref="K22" si="9">J22/H22*100</f>
        <v>4.4589639568567545</v>
      </c>
      <c r="L22" s="23" t="str">
        <f t="shared" ref="L22" si="10">IF(K22&lt;33,"ОДНОРОДНЫЕ","НЕОДНОРОДНЫЕ")</f>
        <v>ОДНОРОДНЫЕ</v>
      </c>
      <c r="M22" s="22">
        <f t="shared" ref="M22" si="11">D22*H22</f>
        <v>13390</v>
      </c>
    </row>
    <row r="23" spans="1:15" x14ac:dyDescent="0.25">
      <c r="A23" s="20"/>
      <c r="B23" s="15"/>
      <c r="C23" s="16"/>
      <c r="D23" s="17"/>
      <c r="E23" s="25">
        <f>SUMPRODUCT($D$21:$D$22,E21:E22)</f>
        <v>92165</v>
      </c>
      <c r="F23" s="28">
        <f t="shared" ref="F23:G23" si="12">SUMPRODUCT($D$21:$D$22,F21:F22)</f>
        <v>87705</v>
      </c>
      <c r="G23" s="28">
        <f t="shared" si="12"/>
        <v>93800</v>
      </c>
      <c r="H23" s="9"/>
      <c r="I23" s="10"/>
      <c r="J23" s="10"/>
      <c r="K23" s="10"/>
      <c r="L23" s="10"/>
      <c r="M23" s="12">
        <f>SUM(M21:M22)</f>
        <v>91223.333333333328</v>
      </c>
    </row>
    <row r="24" spans="1:15" x14ac:dyDescent="0.25">
      <c r="A24" s="7"/>
      <c r="B24" s="7"/>
      <c r="C24" s="7"/>
      <c r="D24" s="7"/>
      <c r="E24" s="3"/>
      <c r="F24" s="3"/>
      <c r="G24" s="3"/>
      <c r="H24" s="3"/>
      <c r="I24" s="7"/>
      <c r="J24" s="7"/>
      <c r="K24" s="7"/>
      <c r="L24" s="7"/>
      <c r="M24" s="3"/>
    </row>
    <row r="25" spans="1:15" s="7" customFormat="1" ht="33.6" customHeight="1" x14ac:dyDescent="0.25">
      <c r="A25" s="38" t="s">
        <v>19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s="7" customFormat="1" x14ac:dyDescent="0.25">
      <c r="A26" s="36" t="s">
        <v>18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5" s="7" customFormat="1" ht="15" customHeight="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5" s="19" customFormat="1" x14ac:dyDescent="0.25">
      <c r="A28" s="34" t="s">
        <v>30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8"/>
      <c r="O28" s="18"/>
    </row>
  </sheetData>
  <mergeCells count="18">
    <mergeCell ref="L19:L20"/>
    <mergeCell ref="A19:A20"/>
    <mergeCell ref="E4:M4"/>
    <mergeCell ref="B19:B20"/>
    <mergeCell ref="C19:D19"/>
    <mergeCell ref="A28:M28"/>
    <mergeCell ref="A27:M27"/>
    <mergeCell ref="J13:K13"/>
    <mergeCell ref="B15:L15"/>
    <mergeCell ref="A25:M25"/>
    <mergeCell ref="A26:M26"/>
    <mergeCell ref="M19:M20"/>
    <mergeCell ref="A18:B18"/>
    <mergeCell ref="C18:D18"/>
    <mergeCell ref="H19:H20"/>
    <mergeCell ref="I19:I20"/>
    <mergeCell ref="J19:J20"/>
    <mergeCell ref="K19:K20"/>
  </mergeCells>
  <conditionalFormatting sqref="L21:L23">
    <cfRule type="containsText" dxfId="11" priority="10" operator="containsText" text="НЕ">
      <formula>NOT(ISERROR(SEARCH("НЕ",L21)))</formula>
    </cfRule>
    <cfRule type="containsText" dxfId="10" priority="11" operator="containsText" text="ОДНОРОДНЫЕ">
      <formula>NOT(ISERROR(SEARCH("ОДНОРОДНЫЕ",L21)))</formula>
    </cfRule>
    <cfRule type="containsText" dxfId="9" priority="12" operator="containsText" text="НЕОДНОРОДНЫЕ">
      <formula>NOT(ISERROR(SEARCH("НЕОДНОРОДНЫЕ",L21)))</formula>
    </cfRule>
  </conditionalFormatting>
  <conditionalFormatting sqref="L21:L23">
    <cfRule type="containsText" dxfId="8" priority="7" operator="containsText" text="НЕОДНОРОДНЫЕ">
      <formula>NOT(ISERROR(SEARCH("НЕОДНОРОДНЫЕ",L21)))</formula>
    </cfRule>
    <cfRule type="containsText" dxfId="7" priority="8" operator="containsText" text="ОДНОРОДНЫЕ">
      <formula>NOT(ISERROR(SEARCH("ОДНОРОДНЫЕ",L21)))</formula>
    </cfRule>
    <cfRule type="containsText" dxfId="6" priority="9" operator="containsText" text="НЕОДНОРОДНЫЕ">
      <formula>NOT(ISERROR(SEARCH("НЕОДНОРОДНЫЕ",L21)))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2023-04-28T02:37:51Z</dcterms:modified>
</cp:coreProperties>
</file>