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1" l="1"/>
  <c r="H20" i="1"/>
  <c r="M20" i="1" s="1"/>
  <c r="I20" i="1"/>
  <c r="J20" i="1"/>
  <c r="K20" i="1" s="1"/>
  <c r="L20" i="1" s="1"/>
  <c r="H21" i="1"/>
  <c r="M21" i="1" s="1"/>
  <c r="I21" i="1"/>
  <c r="J21" i="1"/>
  <c r="H22" i="1"/>
  <c r="M22" i="1" s="1"/>
  <c r="I22" i="1"/>
  <c r="J22" i="1"/>
  <c r="K22" i="1" s="1"/>
  <c r="L22" i="1" s="1"/>
  <c r="H23" i="1"/>
  <c r="M23" i="1" s="1"/>
  <c r="I23" i="1"/>
  <c r="J23" i="1"/>
  <c r="H24" i="1"/>
  <c r="M24" i="1" s="1"/>
  <c r="I24" i="1"/>
  <c r="J24" i="1"/>
  <c r="K24" i="1" s="1"/>
  <c r="L24" i="1" s="1"/>
  <c r="H25" i="1"/>
  <c r="M25" i="1" s="1"/>
  <c r="I25" i="1"/>
  <c r="J25" i="1"/>
  <c r="H26" i="1"/>
  <c r="M26" i="1" s="1"/>
  <c r="I26" i="1"/>
  <c r="J26" i="1"/>
  <c r="K26" i="1" s="1"/>
  <c r="L26" i="1" s="1"/>
  <c r="H27" i="1"/>
  <c r="M27" i="1" s="1"/>
  <c r="I27" i="1"/>
  <c r="J27" i="1"/>
  <c r="H28" i="1"/>
  <c r="M28" i="1" s="1"/>
  <c r="I28" i="1"/>
  <c r="J28" i="1"/>
  <c r="H29" i="1"/>
  <c r="M29" i="1" s="1"/>
  <c r="I29" i="1"/>
  <c r="J29" i="1"/>
  <c r="H30" i="1"/>
  <c r="M30" i="1" s="1"/>
  <c r="I30" i="1"/>
  <c r="J30" i="1"/>
  <c r="K30" i="1" s="1"/>
  <c r="L30" i="1" s="1"/>
  <c r="H31" i="1"/>
  <c r="M31" i="1" s="1"/>
  <c r="I31" i="1"/>
  <c r="J31" i="1"/>
  <c r="H32" i="1"/>
  <c r="M32" i="1" s="1"/>
  <c r="I32" i="1"/>
  <c r="J32" i="1"/>
  <c r="H33" i="1"/>
  <c r="I33" i="1"/>
  <c r="J33" i="1"/>
  <c r="H34" i="1"/>
  <c r="M34" i="1" s="1"/>
  <c r="I34" i="1"/>
  <c r="J34" i="1"/>
  <c r="K34" i="1" s="1"/>
  <c r="L34" i="1" s="1"/>
  <c r="H35" i="1"/>
  <c r="K35" i="1" s="1"/>
  <c r="L35" i="1" s="1"/>
  <c r="I35" i="1"/>
  <c r="J35" i="1"/>
  <c r="H36" i="1"/>
  <c r="M36" i="1" s="1"/>
  <c r="I36" i="1"/>
  <c r="J36" i="1"/>
  <c r="H37" i="1"/>
  <c r="M37" i="1" s="1"/>
  <c r="I37" i="1"/>
  <c r="J37" i="1"/>
  <c r="H38" i="1"/>
  <c r="M38" i="1" s="1"/>
  <c r="I38" i="1"/>
  <c r="J38" i="1"/>
  <c r="K38" i="1" s="1"/>
  <c r="L38" i="1" s="1"/>
  <c r="H39" i="1"/>
  <c r="I39" i="1"/>
  <c r="J39" i="1"/>
  <c r="H40" i="1"/>
  <c r="M40" i="1" s="1"/>
  <c r="I40" i="1"/>
  <c r="J40" i="1"/>
  <c r="K25" i="1" l="1"/>
  <c r="L25" i="1" s="1"/>
  <c r="K21" i="1"/>
  <c r="L21" i="1" s="1"/>
  <c r="K37" i="1"/>
  <c r="L37" i="1" s="1"/>
  <c r="K29" i="1"/>
  <c r="L29" i="1" s="1"/>
  <c r="K39" i="1"/>
  <c r="L39" i="1" s="1"/>
  <c r="K27" i="1"/>
  <c r="L27" i="1" s="1"/>
  <c r="K40" i="1"/>
  <c r="L40" i="1" s="1"/>
  <c r="M35" i="1"/>
  <c r="K33" i="1"/>
  <c r="L33" i="1" s="1"/>
  <c r="K31" i="1"/>
  <c r="L31" i="1" s="1"/>
  <c r="K28" i="1"/>
  <c r="L28" i="1" s="1"/>
  <c r="K23" i="1"/>
  <c r="L23" i="1" s="1"/>
  <c r="M39" i="1"/>
  <c r="K36" i="1"/>
  <c r="L36" i="1" s="1"/>
  <c r="M33" i="1"/>
  <c r="K32" i="1"/>
  <c r="L32" i="1" s="1"/>
  <c r="G41" i="1"/>
  <c r="F41" i="1"/>
  <c r="H18" i="1"/>
  <c r="M18" i="1" s="1"/>
  <c r="I18" i="1"/>
  <c r="J18" i="1"/>
  <c r="H19" i="1"/>
  <c r="M19" i="1" s="1"/>
  <c r="I19" i="1"/>
  <c r="J19" i="1"/>
  <c r="M41" i="1" l="1"/>
  <c r="K19" i="1"/>
  <c r="L19" i="1" s="1"/>
  <c r="K18" i="1"/>
  <c r="L18" i="1" s="1"/>
</calcChain>
</file>

<file path=xl/sharedStrings.xml><?xml version="1.0" encoding="utf-8"?>
<sst xmlns="http://schemas.openxmlformats.org/spreadsheetml/2006/main" count="79" uniqueCount="57">
  <si>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</si>
  <si>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</si>
  <si>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</si>
  <si>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</si>
  <si>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</si>
  <si>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</si>
  <si>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</si>
  <si>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</si>
  <si>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</si>
  <si>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</si>
  <si>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</si>
  <si>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</si>
  <si>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</si>
  <si>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</si>
  <si>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</si>
  <si>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</si>
  <si>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</si>
  <si>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</si>
  <si>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</si>
  <si>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</si>
  <si>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</si>
  <si>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уп</t>
  </si>
  <si>
    <t>шт</t>
  </si>
  <si>
    <t>вх. № 352-01/23 от 26.01.2023</t>
  </si>
  <si>
    <t>вх. № 353-01/23 от 26.01.2023</t>
  </si>
  <si>
    <t>вх. № 354-01/23 от 26.01.2023</t>
  </si>
  <si>
    <t>фл</t>
  </si>
  <si>
    <t>АБ Формирователи десны 3412</t>
  </si>
  <si>
    <t>АБ Ключ шестигранный ручной ННS 1.25 мм 4052</t>
  </si>
  <si>
    <t>АБ Трансфер слепочный HLT 5171</t>
  </si>
  <si>
    <t>АБ Трансфер слепочный НLTO 5061</t>
  </si>
  <si>
    <t>Шланг для физраствора к Surgic XT.PRO+ .1шт</t>
  </si>
  <si>
    <t xml:space="preserve">АБ Имплант в ассортименте </t>
  </si>
  <si>
    <t xml:space="preserve">Джинджифас т  Gingifast Rigid-десневая маска (2*50мл+10мл сепаратора) 401520  </t>
  </si>
  <si>
    <t>АБ Аналог импланта IA 5080</t>
  </si>
  <si>
    <t>АБ Абатмент прямой титановый TLAC-AR 5200</t>
  </si>
  <si>
    <t>АБ Абатмент вкручиваемый TLAC-R   5220</t>
  </si>
  <si>
    <t>АБ Трансфер слепочный HLT 5060</t>
  </si>
  <si>
    <t>АБ Трансфер слепочный  HLTS 5170</t>
  </si>
  <si>
    <t>АБ Абатмент моделируемый пластиковый TLABCC 6405</t>
  </si>
  <si>
    <t>Перчатки нитриловые текст, голубые М 50 пар</t>
  </si>
  <si>
    <t>Норитаке CZR S-Base база 10г цвет:А1,А3,А4</t>
  </si>
  <si>
    <t>Норитаке CZR Опак-дентин 10г цвет:А1,А3,А4</t>
  </si>
  <si>
    <t>Норитаке CZR дентин цвет: А1,А3,А4 - 10г</t>
  </si>
  <si>
    <t>Норитаке CZR Эмаль Цвет: Е1,Е2,Е3 - 10г</t>
  </si>
  <si>
    <t>Норитаке CZR Forming Liguid 100 мл. Моделировочная жидкость</t>
  </si>
  <si>
    <t>Норитаке CZR Глазурь LAZE 10г</t>
  </si>
  <si>
    <t>Multilink Hydrid AbutmentStarter Kit-самотвердеющий фиксирующий композитный цемент</t>
  </si>
  <si>
    <t>Бонд All-Bond Universal        универсальный адгезив 6 мл</t>
  </si>
  <si>
    <t>Лампа полимеризационная DTE Lеd  B Woodpecker</t>
  </si>
  <si>
    <t>№ 114-23</t>
  </si>
  <si>
    <t xml:space="preserve"> субъекты малого и среднего предпринимательства  на поставку расходных материалов для имплантологии</t>
  </si>
  <si>
    <t>к Извещению о проведении закупки в электронном магазине, участниками которой могут быть только</t>
  </si>
  <si>
    <t>Источник № 1</t>
  </si>
  <si>
    <t>Источник № 2</t>
  </si>
  <si>
    <t>Источник № 3</t>
  </si>
  <si>
    <t>Исходя из имеющегося у Заказчика объёма финансового обеспечения для осуществления закупки НМЦД устанавливается в размере 398340 руб. (триста девяносто восемь тысяч триста сорок рублей 00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</si>
</sst>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zoomScale="85" zoomScaleNormal="85" zoomScalePageLayoutView="70" workbookViewId="0">
      <selection activeCell="I50" sqref="I50"/>
    </sheetView>
  </sheetViews>
  <sheetFormatPr defaultRowHeight="15" x14ac:dyDescent="0.25"/>
  <cols>
    <col min="1" max="1" width="6.140625" style="1" bestFit="1" customWidth="1"/>
    <col min="2" max="2" width="38" style="1" customWidth="1"/>
    <col min="3" max="3" width="7.85546875" style="1" bestFit="1" customWidth="1"/>
    <col min="4" max="4" width="7.7109375" style="1" bestFit="1" customWidth="1"/>
    <col min="5" max="5" width="16.5703125" style="2" customWidth="1"/>
    <col min="6" max="6" width="16.28515625" style="2" customWidth="1"/>
    <col min="7" max="7" width="14.7109375" style="2" customWidth="1"/>
    <col min="8" max="8" width="13.7109375" style="2" customWidth="1"/>
    <col min="9" max="9" width="9.42578125" style="1" customWidth="1"/>
    <col min="10" max="10" width="12.5703125" style="1" customWidth="1"/>
    <col min="11" max="11" width="10.28515625" style="1" customWidth="1"/>
    <col min="12" max="12" width="22.42578125" style="1" bestFit="1" customWidth="1"/>
    <col min="13" max="13" width="15.42578125" style="2" customWidth="1"/>
    <col min="14" max="14" width="9.140625" style="1"/>
    <col min="15" max="15" width="9.7109375" style="1" bestFit="1" customWidth="1"/>
    <col min="16" max="18" width="10.7109375" style="1" bestFit="1" customWidth="1"/>
    <col min="19" max="16384" width="9.140625" style="1"/>
  </cols>
  <sheetData>
    <row r="1" spans="1:13" x14ac:dyDescent="0.25">
      <c r="A1" s="7"/>
      <c r="B1" s="7"/>
      <c r="C1" s="7"/>
      <c r="D1" s="7"/>
      <c r="E1" s="3"/>
      <c r="F1" s="3"/>
      <c r="G1" s="3"/>
      <c r="H1" s="3"/>
      <c r="I1" s="7"/>
      <c r="J1" s="7"/>
      <c r="K1" s="7"/>
      <c r="L1" s="7"/>
      <c r="M1" s="8" t="s">
        <v>20</v>
      </c>
    </row>
    <row r="2" spans="1:13" x14ac:dyDescent="0.25">
      <c r="A2" s="7"/>
      <c r="B2" s="7"/>
      <c r="C2" s="7"/>
      <c r="D2" s="7"/>
      <c r="E2" s="3"/>
      <c r="F2" s="3"/>
      <c r="G2" s="3"/>
      <c r="H2" s="3"/>
      <c r="I2" s="7"/>
      <c r="J2" s="7"/>
      <c r="K2" s="7"/>
      <c r="L2" s="7"/>
      <c r="M2" s="8" t="s">
        <v>52</v>
      </c>
    </row>
    <row r="3" spans="1:13" x14ac:dyDescent="0.25">
      <c r="A3" s="7"/>
      <c r="B3" s="7"/>
      <c r="C3" s="7"/>
      <c r="D3" s="7"/>
      <c r="E3" s="3"/>
      <c r="F3" s="3"/>
      <c r="G3" s="33" t="s">
        <v>51</v>
      </c>
      <c r="H3" s="33"/>
      <c r="I3" s="33"/>
      <c r="J3" s="33"/>
      <c r="K3" s="33"/>
      <c r="L3" s="33"/>
      <c r="M3" s="33"/>
    </row>
    <row r="4" spans="1:13" x14ac:dyDescent="0.25">
      <c r="A4" s="7"/>
      <c r="B4" s="7"/>
      <c r="C4" s="7"/>
      <c r="D4" s="7"/>
      <c r="E4" s="3"/>
      <c r="F4" s="3"/>
      <c r="G4" s="3"/>
      <c r="H4" s="3"/>
      <c r="I4" s="7"/>
      <c r="J4" s="7"/>
      <c r="K4" s="7"/>
      <c r="L4" s="7"/>
      <c r="M4" s="8" t="s">
        <v>50</v>
      </c>
    </row>
    <row r="5" spans="1:13" x14ac:dyDescent="0.25">
      <c r="A5" s="7"/>
      <c r="B5" s="7"/>
      <c r="C5" s="7"/>
      <c r="D5" s="7"/>
      <c r="E5" s="3"/>
      <c r="F5" s="3"/>
      <c r="G5" s="3"/>
      <c r="H5" s="3"/>
      <c r="I5" s="7"/>
      <c r="J5" s="7"/>
      <c r="K5" s="7"/>
      <c r="L5" s="7"/>
      <c r="M5" s="3"/>
    </row>
    <row r="6" spans="1:13" x14ac:dyDescent="0.25">
      <c r="A6" s="7"/>
      <c r="B6" s="7"/>
      <c r="C6" s="7"/>
      <c r="D6" s="7"/>
      <c r="E6" s="3"/>
      <c r="F6" s="3"/>
      <c r="G6" s="3"/>
      <c r="H6" s="3"/>
      <c r="I6" s="7"/>
      <c r="J6" s="7"/>
      <c r="K6" s="7"/>
      <c r="L6" s="7"/>
      <c r="M6" s="5" t="s">
        <v>12</v>
      </c>
    </row>
    <row r="7" spans="1:13" x14ac:dyDescent="0.25">
      <c r="A7" s="7"/>
      <c r="B7" s="7"/>
      <c r="C7" s="7"/>
      <c r="D7" s="7"/>
      <c r="E7" s="3"/>
      <c r="F7" s="3"/>
      <c r="G7" s="3"/>
      <c r="H7" s="3"/>
      <c r="I7" s="7"/>
      <c r="J7" s="7"/>
      <c r="K7" s="7"/>
      <c r="L7" s="7"/>
      <c r="M7" s="6" t="s">
        <v>17</v>
      </c>
    </row>
    <row r="8" spans="1:13" x14ac:dyDescent="0.25">
      <c r="A8" s="7"/>
      <c r="B8" s="7"/>
      <c r="C8" s="7"/>
      <c r="D8" s="7"/>
      <c r="E8" s="3"/>
      <c r="F8" s="3"/>
      <c r="G8" s="3"/>
      <c r="H8" s="3"/>
      <c r="I8" s="7"/>
      <c r="J8" s="7"/>
      <c r="K8" s="7"/>
      <c r="L8" s="7"/>
      <c r="M8" s="6" t="s">
        <v>13</v>
      </c>
    </row>
    <row r="9" spans="1:13" x14ac:dyDescent="0.25">
      <c r="A9" s="7"/>
      <c r="B9" s="7"/>
      <c r="C9" s="7"/>
      <c r="D9" s="7"/>
      <c r="E9" s="3"/>
      <c r="F9" s="3"/>
      <c r="G9" s="3"/>
      <c r="H9" s="3"/>
      <c r="I9" s="7"/>
      <c r="J9" s="7"/>
      <c r="K9" s="7"/>
      <c r="L9" s="7"/>
      <c r="M9" s="3"/>
    </row>
    <row r="10" spans="1:13" x14ac:dyDescent="0.25">
      <c r="A10" s="7"/>
      <c r="B10" s="7"/>
      <c r="C10" s="7"/>
      <c r="D10" s="7"/>
      <c r="E10" s="3"/>
      <c r="F10" s="3"/>
      <c r="G10" s="3"/>
      <c r="H10" s="3"/>
      <c r="I10" s="7"/>
      <c r="J10" s="39" t="s">
        <v>16</v>
      </c>
      <c r="K10" s="39"/>
      <c r="L10" s="7"/>
      <c r="M10" s="3" t="s">
        <v>14</v>
      </c>
    </row>
    <row r="11" spans="1:13" ht="18.75" x14ac:dyDescent="0.25">
      <c r="A11" s="7"/>
      <c r="B11" s="7"/>
      <c r="C11" s="7"/>
      <c r="D11" s="7"/>
      <c r="E11" s="3"/>
      <c r="F11" s="3"/>
      <c r="G11" s="3"/>
      <c r="H11" s="3"/>
      <c r="I11" s="7"/>
      <c r="J11" s="7"/>
      <c r="K11" s="7"/>
      <c r="L11" s="7"/>
      <c r="M11" s="4"/>
    </row>
    <row r="12" spans="1:13" ht="18.75" x14ac:dyDescent="0.25">
      <c r="A12" s="7"/>
      <c r="B12" s="39" t="s">
        <v>15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"/>
    </row>
    <row r="13" spans="1:13" x14ac:dyDescent="0.25">
      <c r="A13" s="7"/>
      <c r="B13" s="7"/>
      <c r="C13" s="7"/>
      <c r="D13" s="7"/>
      <c r="E13" s="3"/>
      <c r="F13" s="3"/>
      <c r="G13" s="3"/>
      <c r="H13" s="3"/>
      <c r="I13" s="7"/>
      <c r="J13" s="7"/>
      <c r="K13" s="7"/>
      <c r="L13" s="7"/>
      <c r="M13" s="3"/>
    </row>
    <row r="14" spans="1:13" x14ac:dyDescent="0.25">
      <c r="A14" s="7"/>
      <c r="B14" s="7"/>
      <c r="C14" s="7"/>
      <c r="D14" s="7"/>
      <c r="E14" s="3"/>
      <c r="F14" s="3"/>
      <c r="G14" s="3"/>
      <c r="H14" s="3"/>
      <c r="I14" s="7"/>
      <c r="J14" s="7"/>
      <c r="K14" s="7"/>
      <c r="L14" s="7"/>
      <c r="M14" s="3"/>
    </row>
    <row r="15" spans="1:13" ht="45" x14ac:dyDescent="0.25">
      <c r="A15" s="42"/>
      <c r="B15" s="43"/>
      <c r="C15" s="44"/>
      <c r="D15" s="43"/>
      <c r="E15" s="32" t="s">
        <v>23</v>
      </c>
      <c r="F15" s="32" t="s">
        <v>24</v>
      </c>
      <c r="G15" s="32" t="s">
        <v>25</v>
      </c>
      <c r="H15" s="9"/>
      <c r="I15" s="10"/>
      <c r="J15" s="10"/>
      <c r="K15" s="10"/>
      <c r="L15" s="10"/>
      <c r="M15" s="9"/>
    </row>
    <row r="16" spans="1:13" x14ac:dyDescent="0.25">
      <c r="A16" s="34" t="s">
        <v>0</v>
      </c>
      <c r="B16" s="34" t="s">
        <v>1</v>
      </c>
      <c r="C16" s="34" t="s">
        <v>2</v>
      </c>
      <c r="D16" s="34"/>
      <c r="E16" s="9" t="s">
        <v>53</v>
      </c>
      <c r="F16" s="9" t="s">
        <v>54</v>
      </c>
      <c r="G16" s="9" t="s">
        <v>55</v>
      </c>
      <c r="H16" s="45" t="s">
        <v>11</v>
      </c>
      <c r="I16" s="34" t="s">
        <v>8</v>
      </c>
      <c r="J16" s="34" t="s">
        <v>9</v>
      </c>
      <c r="K16" s="34" t="s">
        <v>10</v>
      </c>
      <c r="L16" s="34" t="s">
        <v>6</v>
      </c>
      <c r="M16" s="41" t="s">
        <v>7</v>
      </c>
    </row>
    <row r="17" spans="1:13" ht="30" x14ac:dyDescent="0.25">
      <c r="A17" s="35"/>
      <c r="B17" s="35"/>
      <c r="C17" s="11" t="s">
        <v>3</v>
      </c>
      <c r="D17" s="11" t="s">
        <v>4</v>
      </c>
      <c r="E17" s="22" t="s">
        <v>5</v>
      </c>
      <c r="F17" s="9" t="s">
        <v>5</v>
      </c>
      <c r="G17" s="9" t="s">
        <v>5</v>
      </c>
      <c r="H17" s="46"/>
      <c r="I17" s="34"/>
      <c r="J17" s="34"/>
      <c r="K17" s="34"/>
      <c r="L17" s="34"/>
      <c r="M17" s="41"/>
    </row>
    <row r="18" spans="1:13" x14ac:dyDescent="0.25">
      <c r="A18" s="13">
        <v>1</v>
      </c>
      <c r="B18" s="30" t="s">
        <v>27</v>
      </c>
      <c r="C18" s="28" t="s">
        <v>22</v>
      </c>
      <c r="D18" s="27">
        <v>20</v>
      </c>
      <c r="E18" s="25">
        <v>2060</v>
      </c>
      <c r="F18" s="14">
        <v>2040</v>
      </c>
      <c r="G18" s="23">
        <v>2000</v>
      </c>
      <c r="H18" s="23">
        <f t="shared" ref="H18:H19" si="0">AVERAGE(E18:G18)</f>
        <v>2033.3333333333333</v>
      </c>
      <c r="I18" s="24">
        <f t="shared" ref="I18:I19" si="1" xml:space="preserve"> COUNT(E18:G18)</f>
        <v>3</v>
      </c>
      <c r="J18" s="24">
        <f t="shared" ref="J18:J19" si="2">STDEV(E18:G18)</f>
        <v>30.550504633038933</v>
      </c>
      <c r="K18" s="24">
        <f t="shared" ref="K18:K19" si="3">J18/H18*100</f>
        <v>1.5024838344117508</v>
      </c>
      <c r="L18" s="24" t="str">
        <f t="shared" ref="L18:L19" si="4">IF(K18&lt;33,"ОДНОРОДНЫЕ","НЕОДНОРОДНЫЕ")</f>
        <v>ОДНОРОДНЫЕ</v>
      </c>
      <c r="M18" s="23">
        <f t="shared" ref="M18:M19" si="5">D18*H18</f>
        <v>40666.666666666664</v>
      </c>
    </row>
    <row r="19" spans="1:13" x14ac:dyDescent="0.25">
      <c r="A19" s="13">
        <v>2</v>
      </c>
      <c r="B19" s="30" t="s">
        <v>32</v>
      </c>
      <c r="C19" s="28" t="s">
        <v>22</v>
      </c>
      <c r="D19" s="31">
        <v>30</v>
      </c>
      <c r="E19" s="25">
        <v>5953</v>
      </c>
      <c r="F19" s="14">
        <v>5896</v>
      </c>
      <c r="G19" s="23">
        <v>5780</v>
      </c>
      <c r="H19" s="23">
        <f t="shared" si="0"/>
        <v>5876.333333333333</v>
      </c>
      <c r="I19" s="24">
        <f t="shared" si="1"/>
        <v>3</v>
      </c>
      <c r="J19" s="24">
        <f t="shared" si="2"/>
        <v>88.160837866556903</v>
      </c>
      <c r="K19" s="24">
        <f t="shared" si="3"/>
        <v>1.5002695195397966</v>
      </c>
      <c r="L19" s="24" t="str">
        <f t="shared" si="4"/>
        <v>ОДНОРОДНЫЕ</v>
      </c>
      <c r="M19" s="23">
        <f t="shared" si="5"/>
        <v>176290</v>
      </c>
    </row>
    <row r="20" spans="1:13" ht="45" x14ac:dyDescent="0.25">
      <c r="A20" s="13">
        <v>3</v>
      </c>
      <c r="B20" s="30" t="s">
        <v>33</v>
      </c>
      <c r="C20" s="28" t="s">
        <v>21</v>
      </c>
      <c r="D20" s="27">
        <v>1</v>
      </c>
      <c r="E20" s="25">
        <v>2163</v>
      </c>
      <c r="F20" s="14">
        <v>2142</v>
      </c>
      <c r="G20" s="23">
        <v>2100</v>
      </c>
      <c r="H20" s="29">
        <f t="shared" ref="H20:H40" si="6">AVERAGE(E20:G20)</f>
        <v>2135</v>
      </c>
      <c r="I20" s="28">
        <f t="shared" ref="I20:I40" si="7" xml:space="preserve"> COUNT(E20:G20)</f>
        <v>3</v>
      </c>
      <c r="J20" s="28">
        <f t="shared" ref="J20:J40" si="8">STDEV(E20:G20)</f>
        <v>32.078029864690883</v>
      </c>
      <c r="K20" s="28">
        <f t="shared" ref="K20:K40" si="9">J20/H20*100</f>
        <v>1.5024838344117508</v>
      </c>
      <c r="L20" s="28" t="str">
        <f t="shared" ref="L20:L40" si="10">IF(K20&lt;33,"ОДНОРОДНЫЕ","НЕОДНОРОДНЫЕ")</f>
        <v>ОДНОРОДНЫЕ</v>
      </c>
      <c r="M20" s="29">
        <f t="shared" ref="M20:M40" si="11">D20*H20</f>
        <v>2135</v>
      </c>
    </row>
    <row r="21" spans="1:13" ht="30" x14ac:dyDescent="0.25">
      <c r="A21" s="13">
        <v>4</v>
      </c>
      <c r="B21" s="30" t="s">
        <v>28</v>
      </c>
      <c r="C21" s="28" t="s">
        <v>22</v>
      </c>
      <c r="D21" s="27">
        <v>2</v>
      </c>
      <c r="E21" s="25">
        <v>3090</v>
      </c>
      <c r="F21" s="14">
        <v>3060</v>
      </c>
      <c r="G21" s="23">
        <v>3000</v>
      </c>
      <c r="H21" s="29">
        <f t="shared" si="6"/>
        <v>3050</v>
      </c>
      <c r="I21" s="28">
        <f t="shared" si="7"/>
        <v>3</v>
      </c>
      <c r="J21" s="28">
        <f t="shared" si="8"/>
        <v>45.825756949558397</v>
      </c>
      <c r="K21" s="28">
        <f t="shared" si="9"/>
        <v>1.5024838344117508</v>
      </c>
      <c r="L21" s="28" t="str">
        <f t="shared" si="10"/>
        <v>ОДНОРОДНЫЕ</v>
      </c>
      <c r="M21" s="29">
        <f t="shared" si="11"/>
        <v>6100</v>
      </c>
    </row>
    <row r="22" spans="1:13" x14ac:dyDescent="0.25">
      <c r="A22" s="13">
        <v>5</v>
      </c>
      <c r="B22" s="30" t="s">
        <v>29</v>
      </c>
      <c r="C22" s="28" t="s">
        <v>22</v>
      </c>
      <c r="D22" s="27">
        <v>1</v>
      </c>
      <c r="E22" s="25">
        <v>2112</v>
      </c>
      <c r="F22" s="14">
        <v>2091</v>
      </c>
      <c r="G22" s="23">
        <v>2050</v>
      </c>
      <c r="H22" s="29">
        <f t="shared" si="6"/>
        <v>2084.3333333333335</v>
      </c>
      <c r="I22" s="28">
        <f t="shared" si="7"/>
        <v>3</v>
      </c>
      <c r="J22" s="28">
        <f t="shared" si="8"/>
        <v>31.533051443419385</v>
      </c>
      <c r="K22" s="28">
        <f t="shared" si="9"/>
        <v>1.5128602963418865</v>
      </c>
      <c r="L22" s="28" t="str">
        <f t="shared" si="10"/>
        <v>ОДНОРОДНЫЕ</v>
      </c>
      <c r="M22" s="29">
        <f t="shared" si="11"/>
        <v>2084.3333333333335</v>
      </c>
    </row>
    <row r="23" spans="1:13" x14ac:dyDescent="0.25">
      <c r="A23" s="13">
        <v>6</v>
      </c>
      <c r="B23" s="30" t="s">
        <v>30</v>
      </c>
      <c r="C23" s="28" t="s">
        <v>22</v>
      </c>
      <c r="D23" s="27">
        <v>5</v>
      </c>
      <c r="E23" s="25">
        <v>2112</v>
      </c>
      <c r="F23" s="14">
        <v>2091</v>
      </c>
      <c r="G23" s="23">
        <v>2050</v>
      </c>
      <c r="H23" s="29">
        <f t="shared" si="6"/>
        <v>2084.3333333333335</v>
      </c>
      <c r="I23" s="28">
        <f t="shared" si="7"/>
        <v>3</v>
      </c>
      <c r="J23" s="28">
        <f t="shared" si="8"/>
        <v>31.533051443419385</v>
      </c>
      <c r="K23" s="28">
        <f t="shared" si="9"/>
        <v>1.5128602963418865</v>
      </c>
      <c r="L23" s="28" t="str">
        <f t="shared" si="10"/>
        <v>ОДНОРОДНЫЕ</v>
      </c>
      <c r="M23" s="29">
        <f t="shared" si="11"/>
        <v>10421.666666666668</v>
      </c>
    </row>
    <row r="24" spans="1:13" x14ac:dyDescent="0.25">
      <c r="A24" s="13">
        <v>7</v>
      </c>
      <c r="B24" s="30" t="s">
        <v>34</v>
      </c>
      <c r="C24" s="28" t="s">
        <v>22</v>
      </c>
      <c r="D24" s="27">
        <v>5</v>
      </c>
      <c r="E24" s="25">
        <v>2060</v>
      </c>
      <c r="F24" s="14">
        <v>2040</v>
      </c>
      <c r="G24" s="23">
        <v>2000</v>
      </c>
      <c r="H24" s="29">
        <f t="shared" si="6"/>
        <v>2033.3333333333333</v>
      </c>
      <c r="I24" s="28">
        <f t="shared" si="7"/>
        <v>3</v>
      </c>
      <c r="J24" s="28">
        <f t="shared" si="8"/>
        <v>30.550504633038933</v>
      </c>
      <c r="K24" s="28">
        <f t="shared" si="9"/>
        <v>1.5024838344117508</v>
      </c>
      <c r="L24" s="28" t="str">
        <f t="shared" si="10"/>
        <v>ОДНОРОДНЫЕ</v>
      </c>
      <c r="M24" s="29">
        <f t="shared" si="11"/>
        <v>10166.666666666666</v>
      </c>
    </row>
    <row r="25" spans="1:13" ht="30" x14ac:dyDescent="0.25">
      <c r="A25" s="13">
        <v>8</v>
      </c>
      <c r="B25" s="30" t="s">
        <v>35</v>
      </c>
      <c r="C25" s="28" t="s">
        <v>22</v>
      </c>
      <c r="D25" s="27">
        <v>1</v>
      </c>
      <c r="E25" s="25">
        <v>1906</v>
      </c>
      <c r="F25" s="14">
        <v>1887</v>
      </c>
      <c r="G25" s="23">
        <v>1850</v>
      </c>
      <c r="H25" s="29">
        <f t="shared" si="6"/>
        <v>1881</v>
      </c>
      <c r="I25" s="28">
        <f t="shared" si="7"/>
        <v>3</v>
      </c>
      <c r="J25" s="28">
        <f t="shared" si="8"/>
        <v>28.478061731796284</v>
      </c>
      <c r="K25" s="28">
        <f t="shared" si="9"/>
        <v>1.5139852063687553</v>
      </c>
      <c r="L25" s="28" t="str">
        <f t="shared" si="10"/>
        <v>ОДНОРОДНЫЕ</v>
      </c>
      <c r="M25" s="29">
        <f t="shared" si="11"/>
        <v>1881</v>
      </c>
    </row>
    <row r="26" spans="1:13" ht="30" x14ac:dyDescent="0.25">
      <c r="A26" s="13">
        <v>9</v>
      </c>
      <c r="B26" s="30" t="s">
        <v>36</v>
      </c>
      <c r="C26" s="28" t="s">
        <v>22</v>
      </c>
      <c r="D26" s="27">
        <v>2</v>
      </c>
      <c r="E26" s="25">
        <v>2575</v>
      </c>
      <c r="F26" s="14">
        <v>2550</v>
      </c>
      <c r="G26" s="23">
        <v>2500</v>
      </c>
      <c r="H26" s="29">
        <f t="shared" si="6"/>
        <v>2541.6666666666665</v>
      </c>
      <c r="I26" s="28">
        <f t="shared" si="7"/>
        <v>3</v>
      </c>
      <c r="J26" s="28">
        <f t="shared" si="8"/>
        <v>38.188130791298668</v>
      </c>
      <c r="K26" s="28">
        <f t="shared" si="9"/>
        <v>1.5024838344117508</v>
      </c>
      <c r="L26" s="28" t="str">
        <f t="shared" si="10"/>
        <v>ОДНОРОДНЫЕ</v>
      </c>
      <c r="M26" s="29">
        <f t="shared" si="11"/>
        <v>5083.333333333333</v>
      </c>
    </row>
    <row r="27" spans="1:13" x14ac:dyDescent="0.25">
      <c r="A27" s="13">
        <v>10</v>
      </c>
      <c r="B27" s="30" t="s">
        <v>37</v>
      </c>
      <c r="C27" s="28" t="s">
        <v>22</v>
      </c>
      <c r="D27" s="27">
        <v>1</v>
      </c>
      <c r="E27" s="25">
        <v>2266</v>
      </c>
      <c r="F27" s="14">
        <v>2244</v>
      </c>
      <c r="G27" s="23">
        <v>2200</v>
      </c>
      <c r="H27" s="29">
        <f t="shared" si="6"/>
        <v>2236.6666666666665</v>
      </c>
      <c r="I27" s="28">
        <f t="shared" si="7"/>
        <v>3</v>
      </c>
      <c r="J27" s="28">
        <f t="shared" si="8"/>
        <v>33.605555096342826</v>
      </c>
      <c r="K27" s="28">
        <f t="shared" si="9"/>
        <v>1.5024838344117508</v>
      </c>
      <c r="L27" s="28" t="str">
        <f t="shared" si="10"/>
        <v>ОДНОРОДНЫЕ</v>
      </c>
      <c r="M27" s="29">
        <f t="shared" si="11"/>
        <v>2236.6666666666665</v>
      </c>
    </row>
    <row r="28" spans="1:13" x14ac:dyDescent="0.25">
      <c r="A28" s="13">
        <v>11</v>
      </c>
      <c r="B28" s="30" t="s">
        <v>38</v>
      </c>
      <c r="C28" s="28" t="s">
        <v>22</v>
      </c>
      <c r="D28" s="27">
        <v>1</v>
      </c>
      <c r="E28" s="25">
        <v>2266</v>
      </c>
      <c r="F28" s="14">
        <v>2244</v>
      </c>
      <c r="G28" s="23">
        <v>2200</v>
      </c>
      <c r="H28" s="29">
        <f t="shared" si="6"/>
        <v>2236.6666666666665</v>
      </c>
      <c r="I28" s="28">
        <f t="shared" si="7"/>
        <v>3</v>
      </c>
      <c r="J28" s="28">
        <f t="shared" si="8"/>
        <v>33.605555096342826</v>
      </c>
      <c r="K28" s="28">
        <f t="shared" si="9"/>
        <v>1.5024838344117508</v>
      </c>
      <c r="L28" s="28" t="str">
        <f t="shared" si="10"/>
        <v>ОДНОРОДНЫЕ</v>
      </c>
      <c r="M28" s="29">
        <f t="shared" si="11"/>
        <v>2236.6666666666665</v>
      </c>
    </row>
    <row r="29" spans="1:13" ht="30" x14ac:dyDescent="0.25">
      <c r="A29" s="13">
        <v>12</v>
      </c>
      <c r="B29" s="30" t="s">
        <v>39</v>
      </c>
      <c r="C29" s="28" t="s">
        <v>22</v>
      </c>
      <c r="D29" s="27">
        <v>30</v>
      </c>
      <c r="E29" s="25">
        <v>2266</v>
      </c>
      <c r="F29" s="14">
        <v>2244</v>
      </c>
      <c r="G29" s="23">
        <v>2200</v>
      </c>
      <c r="H29" s="29">
        <f t="shared" si="6"/>
        <v>2236.6666666666665</v>
      </c>
      <c r="I29" s="28">
        <f t="shared" si="7"/>
        <v>3</v>
      </c>
      <c r="J29" s="28">
        <f t="shared" si="8"/>
        <v>33.605555096342826</v>
      </c>
      <c r="K29" s="28">
        <f t="shared" si="9"/>
        <v>1.5024838344117508</v>
      </c>
      <c r="L29" s="28" t="str">
        <f t="shared" si="10"/>
        <v>ОДНОРОДНЫЕ</v>
      </c>
      <c r="M29" s="29">
        <f t="shared" si="11"/>
        <v>67100</v>
      </c>
    </row>
    <row r="30" spans="1:13" ht="30" x14ac:dyDescent="0.25">
      <c r="A30" s="13">
        <v>13</v>
      </c>
      <c r="B30" s="30" t="s">
        <v>31</v>
      </c>
      <c r="C30" s="28" t="s">
        <v>22</v>
      </c>
      <c r="D30" s="27">
        <v>10</v>
      </c>
      <c r="E30" s="25">
        <v>1545</v>
      </c>
      <c r="F30" s="14">
        <v>1530</v>
      </c>
      <c r="G30" s="29">
        <v>1500</v>
      </c>
      <c r="H30" s="29">
        <f t="shared" si="6"/>
        <v>1525</v>
      </c>
      <c r="I30" s="28">
        <f t="shared" si="7"/>
        <v>3</v>
      </c>
      <c r="J30" s="28">
        <f t="shared" si="8"/>
        <v>22.912878474779198</v>
      </c>
      <c r="K30" s="28">
        <f t="shared" si="9"/>
        <v>1.5024838344117508</v>
      </c>
      <c r="L30" s="28" t="str">
        <f t="shared" si="10"/>
        <v>ОДНОРОДНЫЕ</v>
      </c>
      <c r="M30" s="29">
        <f t="shared" si="11"/>
        <v>15250</v>
      </c>
    </row>
    <row r="31" spans="1:13" ht="30" x14ac:dyDescent="0.25">
      <c r="A31" s="13">
        <v>14</v>
      </c>
      <c r="B31" s="30" t="s">
        <v>40</v>
      </c>
      <c r="C31" s="28" t="s">
        <v>21</v>
      </c>
      <c r="D31" s="27">
        <v>1</v>
      </c>
      <c r="E31" s="25">
        <v>505</v>
      </c>
      <c r="F31" s="14">
        <v>500</v>
      </c>
      <c r="G31" s="29">
        <v>490</v>
      </c>
      <c r="H31" s="29">
        <f t="shared" si="6"/>
        <v>498.33333333333331</v>
      </c>
      <c r="I31" s="28">
        <f t="shared" si="7"/>
        <v>3</v>
      </c>
      <c r="J31" s="28">
        <f t="shared" si="8"/>
        <v>7.6376261582597333</v>
      </c>
      <c r="K31" s="28">
        <f t="shared" si="9"/>
        <v>1.5326340116909163</v>
      </c>
      <c r="L31" s="28" t="str">
        <f t="shared" si="10"/>
        <v>ОДНОРОДНЫЕ</v>
      </c>
      <c r="M31" s="29">
        <f t="shared" si="11"/>
        <v>498.33333333333331</v>
      </c>
    </row>
    <row r="32" spans="1:13" ht="30" x14ac:dyDescent="0.25">
      <c r="A32" s="13">
        <v>15</v>
      </c>
      <c r="B32" s="30" t="s">
        <v>41</v>
      </c>
      <c r="C32" s="28" t="s">
        <v>22</v>
      </c>
      <c r="D32" s="27">
        <v>3</v>
      </c>
      <c r="E32" s="25">
        <v>2060</v>
      </c>
      <c r="F32" s="14">
        <v>2040</v>
      </c>
      <c r="G32" s="29">
        <v>2000</v>
      </c>
      <c r="H32" s="29">
        <f t="shared" si="6"/>
        <v>2033.3333333333333</v>
      </c>
      <c r="I32" s="28">
        <f t="shared" si="7"/>
        <v>3</v>
      </c>
      <c r="J32" s="28">
        <f t="shared" si="8"/>
        <v>30.550504633038933</v>
      </c>
      <c r="K32" s="28">
        <f t="shared" si="9"/>
        <v>1.5024838344117508</v>
      </c>
      <c r="L32" s="28" t="str">
        <f t="shared" si="10"/>
        <v>ОДНОРОДНЫЕ</v>
      </c>
      <c r="M32" s="29">
        <f t="shared" si="11"/>
        <v>6100</v>
      </c>
    </row>
    <row r="33" spans="1:15" ht="30" x14ac:dyDescent="0.25">
      <c r="A33" s="13">
        <v>16</v>
      </c>
      <c r="B33" s="30" t="s">
        <v>42</v>
      </c>
      <c r="C33" s="28" t="s">
        <v>22</v>
      </c>
      <c r="D33" s="27">
        <v>3</v>
      </c>
      <c r="E33" s="25">
        <v>1957</v>
      </c>
      <c r="F33" s="14">
        <v>1938</v>
      </c>
      <c r="G33" s="29">
        <v>1900</v>
      </c>
      <c r="H33" s="29">
        <f t="shared" si="6"/>
        <v>1931.6666666666667</v>
      </c>
      <c r="I33" s="28">
        <f t="shared" si="7"/>
        <v>3</v>
      </c>
      <c r="J33" s="28">
        <f t="shared" si="8"/>
        <v>29.022979401386987</v>
      </c>
      <c r="K33" s="28">
        <f t="shared" si="9"/>
        <v>1.5024838344117508</v>
      </c>
      <c r="L33" s="28" t="str">
        <f t="shared" si="10"/>
        <v>ОДНОРОДНЫЕ</v>
      </c>
      <c r="M33" s="29">
        <f t="shared" si="11"/>
        <v>5795</v>
      </c>
    </row>
    <row r="34" spans="1:15" ht="30" x14ac:dyDescent="0.25">
      <c r="A34" s="13">
        <v>17</v>
      </c>
      <c r="B34" s="30" t="s">
        <v>43</v>
      </c>
      <c r="C34" s="28" t="s">
        <v>22</v>
      </c>
      <c r="D34" s="27">
        <v>3</v>
      </c>
      <c r="E34" s="25">
        <v>1957</v>
      </c>
      <c r="F34" s="14">
        <v>1938</v>
      </c>
      <c r="G34" s="29">
        <v>1900</v>
      </c>
      <c r="H34" s="29">
        <f t="shared" si="6"/>
        <v>1931.6666666666667</v>
      </c>
      <c r="I34" s="28">
        <f t="shared" si="7"/>
        <v>3</v>
      </c>
      <c r="J34" s="28">
        <f t="shared" si="8"/>
        <v>29.022979401386987</v>
      </c>
      <c r="K34" s="28">
        <f t="shared" si="9"/>
        <v>1.5024838344117508</v>
      </c>
      <c r="L34" s="28" t="str">
        <f t="shared" si="10"/>
        <v>ОДНОРОДНЫЕ</v>
      </c>
      <c r="M34" s="29">
        <f t="shared" si="11"/>
        <v>5795</v>
      </c>
    </row>
    <row r="35" spans="1:15" ht="30" x14ac:dyDescent="0.25">
      <c r="A35" s="13">
        <v>18</v>
      </c>
      <c r="B35" s="30" t="s">
        <v>44</v>
      </c>
      <c r="C35" s="28" t="s">
        <v>22</v>
      </c>
      <c r="D35" s="27">
        <v>3</v>
      </c>
      <c r="E35" s="25">
        <v>1957</v>
      </c>
      <c r="F35" s="14">
        <v>1938</v>
      </c>
      <c r="G35" s="23">
        <v>1900</v>
      </c>
      <c r="H35" s="29">
        <f t="shared" si="6"/>
        <v>1931.6666666666667</v>
      </c>
      <c r="I35" s="28">
        <f t="shared" si="7"/>
        <v>3</v>
      </c>
      <c r="J35" s="28">
        <f t="shared" si="8"/>
        <v>29.022979401386987</v>
      </c>
      <c r="K35" s="28">
        <f t="shared" si="9"/>
        <v>1.5024838344117508</v>
      </c>
      <c r="L35" s="28" t="str">
        <f t="shared" si="10"/>
        <v>ОДНОРОДНЫЕ</v>
      </c>
      <c r="M35" s="29">
        <f t="shared" si="11"/>
        <v>5795</v>
      </c>
    </row>
    <row r="36" spans="1:15" ht="30" x14ac:dyDescent="0.25">
      <c r="A36" s="13">
        <v>19</v>
      </c>
      <c r="B36" s="30" t="s">
        <v>45</v>
      </c>
      <c r="C36" s="28" t="s">
        <v>26</v>
      </c>
      <c r="D36" s="27">
        <v>1</v>
      </c>
      <c r="E36" s="25">
        <v>4120</v>
      </c>
      <c r="F36" s="14">
        <v>4080</v>
      </c>
      <c r="G36" s="23">
        <v>4000</v>
      </c>
      <c r="H36" s="29">
        <f t="shared" si="6"/>
        <v>4066.6666666666665</v>
      </c>
      <c r="I36" s="28">
        <f t="shared" si="7"/>
        <v>3</v>
      </c>
      <c r="J36" s="28">
        <f t="shared" si="8"/>
        <v>61.101009266077867</v>
      </c>
      <c r="K36" s="28">
        <f t="shared" si="9"/>
        <v>1.5024838344117508</v>
      </c>
      <c r="L36" s="28" t="str">
        <f t="shared" si="10"/>
        <v>ОДНОРОДНЫЕ</v>
      </c>
      <c r="M36" s="29">
        <f t="shared" si="11"/>
        <v>4066.6666666666665</v>
      </c>
    </row>
    <row r="37" spans="1:15" x14ac:dyDescent="0.25">
      <c r="A37" s="13">
        <v>20</v>
      </c>
      <c r="B37" s="30" t="s">
        <v>46</v>
      </c>
      <c r="C37" s="28" t="s">
        <v>22</v>
      </c>
      <c r="D37" s="27">
        <v>1</v>
      </c>
      <c r="E37" s="25">
        <v>5665</v>
      </c>
      <c r="F37" s="14">
        <v>5610</v>
      </c>
      <c r="G37" s="23">
        <v>5500</v>
      </c>
      <c r="H37" s="29">
        <f t="shared" si="6"/>
        <v>5591.666666666667</v>
      </c>
      <c r="I37" s="28">
        <f t="shared" si="7"/>
        <v>3</v>
      </c>
      <c r="J37" s="28">
        <f t="shared" si="8"/>
        <v>84.013887740857072</v>
      </c>
      <c r="K37" s="28">
        <f t="shared" si="9"/>
        <v>1.5024838344117508</v>
      </c>
      <c r="L37" s="28" t="str">
        <f t="shared" si="10"/>
        <v>ОДНОРОДНЫЕ</v>
      </c>
      <c r="M37" s="29">
        <f t="shared" si="11"/>
        <v>5591.666666666667</v>
      </c>
    </row>
    <row r="38" spans="1:15" ht="45" x14ac:dyDescent="0.25">
      <c r="A38" s="13">
        <v>21</v>
      </c>
      <c r="B38" s="30" t="s">
        <v>47</v>
      </c>
      <c r="C38" s="28" t="s">
        <v>21</v>
      </c>
      <c r="D38" s="27">
        <v>1</v>
      </c>
      <c r="E38" s="25">
        <v>6695</v>
      </c>
      <c r="F38" s="14">
        <v>6630</v>
      </c>
      <c r="G38" s="23">
        <v>6500</v>
      </c>
      <c r="H38" s="29">
        <f t="shared" si="6"/>
        <v>6608.333333333333</v>
      </c>
      <c r="I38" s="28">
        <f t="shared" si="7"/>
        <v>3</v>
      </c>
      <c r="J38" s="28">
        <f t="shared" si="8"/>
        <v>99.289140057376542</v>
      </c>
      <c r="K38" s="28">
        <f t="shared" si="9"/>
        <v>1.502483834411751</v>
      </c>
      <c r="L38" s="28" t="str">
        <f t="shared" si="10"/>
        <v>ОДНОРОДНЫЕ</v>
      </c>
      <c r="M38" s="29">
        <f t="shared" si="11"/>
        <v>6608.333333333333</v>
      </c>
    </row>
    <row r="39" spans="1:15" ht="30" x14ac:dyDescent="0.25">
      <c r="A39" s="13">
        <v>22</v>
      </c>
      <c r="B39" s="30" t="s">
        <v>48</v>
      </c>
      <c r="C39" s="28" t="s">
        <v>22</v>
      </c>
      <c r="D39" s="27">
        <v>1</v>
      </c>
      <c r="E39" s="25">
        <v>16686</v>
      </c>
      <c r="F39" s="14">
        <v>16524</v>
      </c>
      <c r="G39" s="29">
        <v>16200</v>
      </c>
      <c r="H39" s="29">
        <f t="shared" si="6"/>
        <v>16470</v>
      </c>
      <c r="I39" s="28">
        <f t="shared" si="7"/>
        <v>3</v>
      </c>
      <c r="J39" s="28">
        <f t="shared" si="8"/>
        <v>247.45908752761537</v>
      </c>
      <c r="K39" s="28">
        <f t="shared" si="9"/>
        <v>1.5024838344117508</v>
      </c>
      <c r="L39" s="28" t="str">
        <f t="shared" si="10"/>
        <v>ОДНОРОДНЫЕ</v>
      </c>
      <c r="M39" s="29">
        <f t="shared" si="11"/>
        <v>16470</v>
      </c>
    </row>
    <row r="40" spans="1:15" ht="30" x14ac:dyDescent="0.25">
      <c r="A40" s="13">
        <v>23</v>
      </c>
      <c r="B40" s="30" t="s">
        <v>49</v>
      </c>
      <c r="C40" s="28" t="s">
        <v>22</v>
      </c>
      <c r="D40" s="27">
        <v>1</v>
      </c>
      <c r="E40" s="25">
        <v>6695</v>
      </c>
      <c r="F40" s="14">
        <v>6630</v>
      </c>
      <c r="G40" s="23">
        <v>6500</v>
      </c>
      <c r="H40" s="29">
        <f t="shared" si="6"/>
        <v>6608.333333333333</v>
      </c>
      <c r="I40" s="28">
        <f t="shared" si="7"/>
        <v>3</v>
      </c>
      <c r="J40" s="28">
        <f t="shared" si="8"/>
        <v>99.289140057376542</v>
      </c>
      <c r="K40" s="28">
        <f t="shared" si="9"/>
        <v>1.502483834411751</v>
      </c>
      <c r="L40" s="28" t="str">
        <f t="shared" si="10"/>
        <v>ОДНОРОДНЫЕ</v>
      </c>
      <c r="M40" s="29">
        <f t="shared" si="11"/>
        <v>6608.333333333333</v>
      </c>
    </row>
    <row r="41" spans="1:15" x14ac:dyDescent="0.25">
      <c r="A41" s="20"/>
      <c r="B41" s="15"/>
      <c r="C41" s="16"/>
      <c r="D41" s="17"/>
      <c r="E41" s="26">
        <f>SUMPRODUCT($D$18:$D$40,E18:E40)</f>
        <v>410282</v>
      </c>
      <c r="F41" s="21">
        <f>SUMPRODUCT($D$18:$D$40,F18:F40)</f>
        <v>406319</v>
      </c>
      <c r="G41" s="21">
        <f>SUMPRODUCT($D$18:$D$40,G18:G40)</f>
        <v>398340</v>
      </c>
      <c r="H41" s="9"/>
      <c r="I41" s="10"/>
      <c r="J41" s="10"/>
      <c r="K41" s="10"/>
      <c r="L41" s="10"/>
      <c r="M41" s="12">
        <f>SUM(M18:M40)</f>
        <v>404980.33333333331</v>
      </c>
    </row>
    <row r="42" spans="1:15" x14ac:dyDescent="0.25">
      <c r="A42" s="7"/>
      <c r="B42" s="7"/>
      <c r="C42" s="7"/>
      <c r="D42" s="7"/>
      <c r="E42" s="3"/>
      <c r="F42" s="3"/>
      <c r="G42" s="3"/>
      <c r="H42" s="3"/>
      <c r="I42" s="7"/>
      <c r="J42" s="7"/>
      <c r="K42" s="7"/>
      <c r="L42" s="7"/>
      <c r="M42" s="3"/>
    </row>
    <row r="43" spans="1:15" s="7" customFormat="1" x14ac:dyDescent="0.25">
      <c r="A43" s="40" t="s">
        <v>19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5" s="7" customFormat="1" x14ac:dyDescent="0.25">
      <c r="A44" s="38" t="s">
        <v>18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5" s="7" customFormat="1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5" s="19" customFormat="1" x14ac:dyDescent="0.25">
      <c r="A46" s="36" t="s">
        <v>56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18"/>
      <c r="O46" s="18"/>
    </row>
  </sheetData>
  <mergeCells count="18">
    <mergeCell ref="L16:L17"/>
    <mergeCell ref="A16:A17"/>
    <mergeCell ref="G3:M3"/>
    <mergeCell ref="B16:B17"/>
    <mergeCell ref="C16:D16"/>
    <mergeCell ref="A46:M46"/>
    <mergeCell ref="A45:M45"/>
    <mergeCell ref="J10:K10"/>
    <mergeCell ref="B12:L12"/>
    <mergeCell ref="A43:M43"/>
    <mergeCell ref="A44:M44"/>
    <mergeCell ref="M16:M17"/>
    <mergeCell ref="A15:B15"/>
    <mergeCell ref="C15:D15"/>
    <mergeCell ref="H16:H17"/>
    <mergeCell ref="I16:I17"/>
    <mergeCell ref="J16:J17"/>
    <mergeCell ref="K16:K17"/>
  </mergeCells>
  <conditionalFormatting sqref="L18:L41">
    <cfRule type="containsText" dxfId="5" priority="10" operator="containsText" text="НЕ">
      <formula>NOT(ISERROR(SEARCH("НЕ",L18)))</formula>
    </cfRule>
    <cfRule type="containsText" dxfId="4" priority="11" operator="containsText" text="ОДНОРОДНЫЕ">
      <formula>NOT(ISERROR(SEARCH("ОДНОРОДНЫЕ",L18)))</formula>
    </cfRule>
    <cfRule type="containsText" dxfId="3" priority="12" operator="containsText" text="НЕОДНОРОДНЫЕ">
      <formula>NOT(ISERROR(SEARCH("НЕОДНОРОДНЫЕ",L18)))</formula>
    </cfRule>
  </conditionalFormatting>
  <conditionalFormatting sqref="L18:L41">
    <cfRule type="containsText" dxfId="2" priority="7" operator="containsText" text="НЕОДНОРОДНЫЕ">
      <formula>NOT(ISERROR(SEARCH("НЕОДНОРОДНЫЕ",L18)))</formula>
    </cfRule>
    <cfRule type="containsText" dxfId="1" priority="8" operator="containsText" text="ОДНОРОДНЫЕ">
      <formula>NOT(ISERROR(SEARCH("ОДНОРОДНЫЕ",L18)))</formula>
    </cfRule>
    <cfRule type="containsText" dxfId="0" priority="9" operator="containsText" text="НЕОДНОРОДНЫЕ">
      <formula>NOT(ISERROR(SEARCH("НЕОДНОРОДНЫЕ",L18)))</formula>
    </cfRule>
  </conditionalFormatting>
  <pageMargins left="0.31496062992125984" right="0.19685039370078741" top="0.35433070866141736" bottom="0.35433070866141736" header="0.11811023622047245" footer="0.11811023622047245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2023-05-12T03:21:21Z</dcterms:modified>
</cp:coreProperties>
</file>