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<sst xmlns="http://schemas.openxmlformats.org/spreadsheetml/2006/main" count="50" uniqueCount="41">
  <si>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</si>
  <si>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</si>
  <si>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</si>
  <si>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</si>
  <si>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</si>
  <si>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</si>
  <si>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</si>
  <si>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</si>
  <si>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</si>
  <si>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</si>
  <si>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</si>
  <si>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</si>
  <si>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</si>
  <si>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</si>
  <si>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</si>
  <si>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</si>
  <si>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</si>
  <si>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</si>
  <si>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</si>
  <si>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</si>
  <si>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</si>
  <si>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</si>
  <si>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</si>
  <si>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</si>
  <si>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</si>
  <si>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Источник № 4</t>
  </si>
  <si>
    <t>Источник № 5</t>
  </si>
  <si>
    <t>Источник № 6</t>
  </si>
  <si>
    <t>Источник № 7</t>
  </si>
  <si>
    <t>Источник № 1</t>
  </si>
  <si>
    <t>Источник № 2</t>
  </si>
  <si>
    <t>Источник № 3</t>
  </si>
  <si>
    <t>Уп.</t>
  </si>
  <si>
    <t>№ 113-23</t>
  </si>
  <si>
    <t>на поставку лекарственных препаратов группы миорелаксанты путем запроса котировок</t>
  </si>
  <si>
    <t xml:space="preserve">Ботулинический токсин типа А </t>
  </si>
  <si>
    <t>Ботулинический токсин типа A-гемагглютинин комплекс</t>
  </si>
  <si>
    <t>КП вх.1617-04/23 от 17.04.2023</t>
  </si>
  <si>
    <t>КП вх.1618-04/23 от 17.04.2023</t>
  </si>
  <si>
    <t>Начальная (максимальная) цена договора устанавливается в размере 338348,12 руб. (триста тридцать восемь тысяч триста сорок восемь рублей двенадцать копеек)</t>
  </si>
  <si>
    <t>КП вх.1619-04/23 от 17.04.2023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</si>
</sst>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174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174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74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74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74" fontId="40" fillId="0" borderId="13" xfId="0" applyNumberFormat="1" applyFont="1" applyFill="1" applyBorder="1" applyAlignment="1">
      <alignment horizontal="center" vertical="center" wrapText="1"/>
    </xf>
    <xf numFmtId="17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74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/>
    </xf>
    <xf numFmtId="174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74" fontId="40" fillId="0" borderId="11" xfId="0" applyNumberFormat="1" applyFont="1" applyFill="1" applyBorder="1" applyAlignment="1">
      <alignment horizontal="center" vertical="center" wrapText="1"/>
    </xf>
    <xf numFmtId="174" fontId="40" fillId="0" borderId="12" xfId="0" applyNumberFormat="1" applyFont="1" applyFill="1" applyBorder="1" applyAlignment="1">
      <alignment horizontal="center" vertical="center" wrapText="1"/>
    </xf>
    <xf numFmtId="174" fontId="4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5" zoomScaleNormal="85" zoomScalePageLayoutView="70" workbookViewId="0" topLeftCell="A1">
      <selection activeCell="F11" sqref="F11"/>
    </sheetView>
  </sheetViews>
  <sheetFormatPr defaultColWidth="9.140625" defaultRowHeight="15"/>
  <cols>
    <col min="1" max="1" width="6.140625" style="9" bestFit="1" customWidth="1"/>
    <col min="2" max="2" width="37.57421875" style="9" bestFit="1" customWidth="1"/>
    <col min="3" max="3" width="7.8515625" style="9" bestFit="1" customWidth="1"/>
    <col min="4" max="4" width="7.140625" style="9" bestFit="1" customWidth="1"/>
    <col min="5" max="5" width="17.57421875" style="1" customWidth="1"/>
    <col min="6" max="6" width="17.00390625" style="1" customWidth="1"/>
    <col min="7" max="7" width="17.28125" style="1" customWidth="1"/>
    <col min="8" max="8" width="16.421875" style="1" customWidth="1"/>
    <col min="9" max="9" width="15.7109375" style="1" hidden="1" customWidth="1"/>
    <col min="10" max="10" width="17.421875" style="1" hidden="1" customWidth="1"/>
    <col min="11" max="11" width="16.7109375" style="1" hidden="1" customWidth="1"/>
    <col min="12" max="12" width="13.7109375" style="1" customWidth="1"/>
    <col min="13" max="13" width="7.140625" style="9" bestFit="1" customWidth="1"/>
    <col min="14" max="14" width="14.57421875" style="9" bestFit="1" customWidth="1"/>
    <col min="15" max="15" width="12.28125" style="9" bestFit="1" customWidth="1"/>
    <col min="16" max="16" width="15.57421875" style="9" bestFit="1" customWidth="1"/>
    <col min="17" max="17" width="13.28125" style="1" customWidth="1"/>
    <col min="18" max="16384" width="9.140625" style="7" customWidth="1"/>
  </cols>
  <sheetData>
    <row r="1" spans="5:17" ht="15"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13" t="s">
        <v>20</v>
      </c>
    </row>
    <row r="2" spans="5:17" ht="15"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13" t="s">
        <v>21</v>
      </c>
    </row>
    <row r="3" spans="5:17" ht="15"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13" t="s">
        <v>34</v>
      </c>
    </row>
    <row r="4" spans="5:17" ht="15"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13" t="s">
        <v>22</v>
      </c>
    </row>
    <row r="5" spans="5:17" ht="15"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13" t="s">
        <v>23</v>
      </c>
    </row>
    <row r="6" spans="5:17" ht="15"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13" t="s">
        <v>33</v>
      </c>
    </row>
    <row r="7" ht="15">
      <c r="Q7" s="2" t="s">
        <v>13</v>
      </c>
    </row>
    <row r="8" ht="15">
      <c r="Q8" s="3" t="s">
        <v>18</v>
      </c>
    </row>
    <row r="9" ht="15">
      <c r="Q9" s="3" t="s">
        <v>14</v>
      </c>
    </row>
    <row r="11" spans="14:17" ht="15">
      <c r="N11" s="31" t="s">
        <v>17</v>
      </c>
      <c r="O11" s="31"/>
      <c r="Q11" s="1" t="s">
        <v>15</v>
      </c>
    </row>
    <row r="13" spans="2:16" ht="15">
      <c r="B13" s="31" t="s">
        <v>16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4:12" ht="15">
      <c r="D14" s="32"/>
      <c r="E14" s="32"/>
      <c r="F14" s="32"/>
      <c r="G14" s="32"/>
      <c r="H14" s="32"/>
      <c r="I14" s="32"/>
      <c r="J14" s="32"/>
      <c r="K14" s="32"/>
      <c r="L14" s="32"/>
    </row>
    <row r="16" spans="1:17" s="9" customFormat="1" ht="30">
      <c r="A16" s="34" t="s">
        <v>11</v>
      </c>
      <c r="B16" s="35"/>
      <c r="C16" s="36">
        <f>SUMIF(Q19:Q21,"&gt;0")</f>
        <v>338348.12333333335</v>
      </c>
      <c r="D16" s="35"/>
      <c r="E16" s="16" t="s">
        <v>37</v>
      </c>
      <c r="F16" s="19" t="s">
        <v>38</v>
      </c>
      <c r="G16" s="19" t="s">
        <v>40</v>
      </c>
      <c r="H16" s="19"/>
      <c r="I16" s="4"/>
      <c r="J16" s="4"/>
      <c r="K16" s="4"/>
      <c r="L16" s="10"/>
      <c r="M16" s="8"/>
      <c r="N16" s="8"/>
      <c r="O16" s="8"/>
      <c r="P16" s="8"/>
      <c r="Q16" s="10"/>
    </row>
    <row r="17" spans="1:17" s="9" customFormat="1" ht="15">
      <c r="A17" s="29" t="s">
        <v>0</v>
      </c>
      <c r="B17" s="29" t="s">
        <v>1</v>
      </c>
      <c r="C17" s="29" t="s">
        <v>2</v>
      </c>
      <c r="D17" s="29"/>
      <c r="E17" s="10" t="s">
        <v>29</v>
      </c>
      <c r="F17" s="10" t="s">
        <v>30</v>
      </c>
      <c r="G17" s="10" t="s">
        <v>31</v>
      </c>
      <c r="H17" s="10" t="s">
        <v>25</v>
      </c>
      <c r="I17" s="10" t="s">
        <v>26</v>
      </c>
      <c r="J17" s="10" t="s">
        <v>27</v>
      </c>
      <c r="K17" s="10" t="s">
        <v>28</v>
      </c>
      <c r="L17" s="37" t="s">
        <v>12</v>
      </c>
      <c r="M17" s="29" t="s">
        <v>8</v>
      </c>
      <c r="N17" s="29" t="s">
        <v>9</v>
      </c>
      <c r="O17" s="29" t="s">
        <v>10</v>
      </c>
      <c r="P17" s="29" t="s">
        <v>6</v>
      </c>
      <c r="Q17" s="33" t="s">
        <v>7</v>
      </c>
    </row>
    <row r="18" spans="1:17" s="9" customFormat="1" ht="15">
      <c r="A18" s="29"/>
      <c r="B18" s="30"/>
      <c r="C18" s="12" t="s">
        <v>3</v>
      </c>
      <c r="D18" s="12" t="s">
        <v>4</v>
      </c>
      <c r="E18" s="10" t="s">
        <v>5</v>
      </c>
      <c r="F18" s="10" t="s">
        <v>5</v>
      </c>
      <c r="G18" s="10" t="s">
        <v>5</v>
      </c>
      <c r="H18" s="10" t="s">
        <v>5</v>
      </c>
      <c r="I18" s="10" t="s">
        <v>5</v>
      </c>
      <c r="J18" s="10" t="s">
        <v>5</v>
      </c>
      <c r="K18" s="10" t="s">
        <v>5</v>
      </c>
      <c r="L18" s="38"/>
      <c r="M18" s="29"/>
      <c r="N18" s="29"/>
      <c r="O18" s="29"/>
      <c r="P18" s="29"/>
      <c r="Q18" s="33"/>
    </row>
    <row r="19" spans="1:17" s="9" customFormat="1" ht="30" customHeight="1">
      <c r="A19" s="11">
        <v>1</v>
      </c>
      <c r="B19" s="24" t="s">
        <v>35</v>
      </c>
      <c r="C19" s="26" t="s">
        <v>32</v>
      </c>
      <c r="D19" s="26">
        <v>3</v>
      </c>
      <c r="E19" s="18">
        <v>6868.5</v>
      </c>
      <c r="F19" s="10">
        <v>6868.5</v>
      </c>
      <c r="G19" s="10">
        <v>6868.4</v>
      </c>
      <c r="H19" s="10"/>
      <c r="I19" s="10"/>
      <c r="J19" s="10"/>
      <c r="K19" s="10"/>
      <c r="L19" s="10">
        <f>AVERAGE(E19:K19)</f>
        <v>6868.466666666667</v>
      </c>
      <c r="M19" s="8">
        <f>COUNT(E19:K19)</f>
        <v>3</v>
      </c>
      <c r="N19" s="8">
        <f>STDEV(E19:K19)</f>
        <v>0.057735026919172615</v>
      </c>
      <c r="O19" s="8">
        <f>N19/L19*100</f>
        <v>0.0008405810164205395</v>
      </c>
      <c r="P19" s="8" t="str">
        <f>IF(O19&lt;33,"ОДНОРОДНЫЕ","НЕОДНОРОДНЫЕ")</f>
        <v>ОДНОРОДНЫЕ</v>
      </c>
      <c r="Q19" s="10">
        <f>D19*L19</f>
        <v>20605.4</v>
      </c>
    </row>
    <row r="20" spans="1:17" s="21" customFormat="1" ht="30">
      <c r="A20" s="23">
        <v>2</v>
      </c>
      <c r="B20" s="25" t="s">
        <v>36</v>
      </c>
      <c r="C20" s="26" t="s">
        <v>32</v>
      </c>
      <c r="D20" s="26">
        <v>18</v>
      </c>
      <c r="E20" s="18">
        <v>17082.97</v>
      </c>
      <c r="F20" s="22">
        <v>17082.97</v>
      </c>
      <c r="G20" s="22">
        <v>17082.89</v>
      </c>
      <c r="H20" s="22"/>
      <c r="I20" s="22"/>
      <c r="J20" s="22"/>
      <c r="K20" s="22"/>
      <c r="L20" s="22">
        <f>AVERAGE(E20:K20)</f>
        <v>17082.943333333333</v>
      </c>
      <c r="M20" s="20">
        <f>COUNT(E20:K20)</f>
        <v>3</v>
      </c>
      <c r="N20" s="20">
        <f>STDEV(E20:K20)</f>
        <v>0.04618802153617824</v>
      </c>
      <c r="O20" s="20">
        <f>N20/L20*100</f>
        <v>0.0002703750790184571</v>
      </c>
      <c r="P20" s="20" t="str">
        <f>IF(O20&lt;33,"ОДНОРОДНЫЕ","НЕОДНОРОДНЫЕ")</f>
        <v>ОДНОРОДНЫЕ</v>
      </c>
      <c r="Q20" s="22">
        <f>D20*L20</f>
        <v>307492.98</v>
      </c>
    </row>
    <row r="21" spans="1:17" s="15" customFormat="1" ht="30" customHeight="1">
      <c r="A21" s="17">
        <v>3</v>
      </c>
      <c r="B21" s="25" t="s">
        <v>36</v>
      </c>
      <c r="C21" s="26" t="s">
        <v>32</v>
      </c>
      <c r="D21" s="26">
        <v>1</v>
      </c>
      <c r="E21" s="18">
        <v>10249.77</v>
      </c>
      <c r="F21" s="16">
        <v>10249.77</v>
      </c>
      <c r="G21" s="16">
        <v>10249.69</v>
      </c>
      <c r="H21" s="16"/>
      <c r="I21" s="16"/>
      <c r="J21" s="16"/>
      <c r="K21" s="16"/>
      <c r="L21" s="16">
        <f>AVERAGE(E21:K21)</f>
        <v>10249.743333333334</v>
      </c>
      <c r="M21" s="14">
        <f>COUNT(E21:K21)</f>
        <v>3</v>
      </c>
      <c r="N21" s="14">
        <f>STDEV(E21:K21)</f>
        <v>0.046188021535128056</v>
      </c>
      <c r="O21" s="14">
        <f>N21/L21*100</f>
        <v>0.0004506261282164924</v>
      </c>
      <c r="P21" s="14" t="str">
        <f>IF(O21&lt;33,"ОДНОРОДНЫЕ","НЕОДНОРОДНЫЕ")</f>
        <v>ОДНОРОДНЫЕ</v>
      </c>
      <c r="Q21" s="16">
        <f>D21*L21</f>
        <v>10249.743333333334</v>
      </c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28" t="s">
        <v>24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5" spans="1:15" ht="1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7" spans="1:15" ht="15">
      <c r="A27" s="27" t="s">
        <v>39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</sheetData>
  <sheetProtection/>
  <mergeCells count="17"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O17:O18"/>
    <mergeCell ref="A25:O25"/>
    <mergeCell ref="A27:O27"/>
    <mergeCell ref="A23:O23"/>
    <mergeCell ref="P17:P18"/>
    <mergeCell ref="A17:A18"/>
    <mergeCell ref="B17:B18"/>
    <mergeCell ref="C17:D17"/>
  </mergeCells>
  <conditionalFormatting sqref="P19:P21">
    <cfRule type="containsText" priority="64" dxfId="6" operator="containsText" text="НЕ">
      <formula>NOT(ISERROR(SEARCH("НЕ",P19)))</formula>
    </cfRule>
    <cfRule type="containsText" priority="65" dxfId="7" operator="containsText" text="ОДНОРОДНЫЕ">
      <formula>NOT(ISERROR(SEARCH("ОДНОРОДНЫЕ",P19)))</formula>
    </cfRule>
    <cfRule type="containsText" priority="66" dxfId="6" operator="containsText" text="НЕОДНОРОДНЫЕ">
      <formula>NOT(ISERROR(SEARCH("НЕОДНОРОДНЫЕ",P19)))</formula>
    </cfRule>
  </conditionalFormatting>
  <conditionalFormatting sqref="P19:P21">
    <cfRule type="containsText" priority="61" dxfId="6" operator="containsText" text="НЕОДНОРОДНЫЕ">
      <formula>NOT(ISERROR(SEARCH("НЕОДНОРОДНЫЕ",P19)))</formula>
    </cfRule>
    <cfRule type="containsText" priority="62" dxfId="7" operator="containsText" text="ОДНОРОДНЫЕ">
      <formula>NOT(ISERROR(SEARCH("ОДНОРОДНЫЕ",P19)))</formula>
    </cfRule>
    <cfRule type="containsText" priority="63" dxfId="6" operator="containsText" text="НЕОДНОРОДНЫЕ">
      <formula>NOT(ISERROR(SEARCH("НЕОДНОРОДНЫЕ",P19)))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2023-04-25T01:15:08Z</dcterms:modified>
  <cp:category/>
  <cp:version/>
  <cp:contentType/>
  <cp:contentStatus/>
</cp:coreProperties>
</file>