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G57" i="1"/>
  <c r="E57" i="1"/>
  <c r="H20" i="1"/>
  <c r="M20" i="1" s="1"/>
  <c r="I20" i="1"/>
  <c r="J20" i="1"/>
  <c r="H21" i="1"/>
  <c r="M21" i="1" s="1"/>
  <c r="I21" i="1"/>
  <c r="J21" i="1"/>
  <c r="K21" i="1" s="1"/>
  <c r="L21" i="1" s="1"/>
  <c r="H22" i="1"/>
  <c r="M22" i="1" s="1"/>
  <c r="I22" i="1"/>
  <c r="J22" i="1"/>
  <c r="K22" i="1" s="1"/>
  <c r="L22" i="1" s="1"/>
  <c r="H23" i="1"/>
  <c r="M23" i="1" s="1"/>
  <c r="I23" i="1"/>
  <c r="J23" i="1"/>
  <c r="K23" i="1" s="1"/>
  <c r="L23" i="1" s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K26" i="1" s="1"/>
  <c r="L26" i="1" s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K29" i="1" s="1"/>
  <c r="L29" i="1" s="1"/>
  <c r="H30" i="1"/>
  <c r="M30" i="1" s="1"/>
  <c r="I30" i="1"/>
  <c r="J30" i="1"/>
  <c r="K30" i="1" s="1"/>
  <c r="L30" i="1" s="1"/>
  <c r="H31" i="1"/>
  <c r="M31" i="1" s="1"/>
  <c r="I31" i="1"/>
  <c r="J31" i="1"/>
  <c r="K31" i="1" s="1"/>
  <c r="L31" i="1" s="1"/>
  <c r="H32" i="1"/>
  <c r="M32" i="1" s="1"/>
  <c r="I32" i="1"/>
  <c r="J32" i="1"/>
  <c r="H33" i="1"/>
  <c r="M33" i="1" s="1"/>
  <c r="I33" i="1"/>
  <c r="J33" i="1"/>
  <c r="K33" i="1" s="1"/>
  <c r="L33" i="1" s="1"/>
  <c r="H34" i="1"/>
  <c r="M34" i="1" s="1"/>
  <c r="I34" i="1"/>
  <c r="J34" i="1"/>
  <c r="K34" i="1" s="1"/>
  <c r="L34" i="1" s="1"/>
  <c r="H35" i="1"/>
  <c r="M35" i="1" s="1"/>
  <c r="I35" i="1"/>
  <c r="J35" i="1"/>
  <c r="K35" i="1" s="1"/>
  <c r="L35" i="1" s="1"/>
  <c r="H36" i="1"/>
  <c r="M36" i="1" s="1"/>
  <c r="I36" i="1"/>
  <c r="J36" i="1"/>
  <c r="H37" i="1"/>
  <c r="M37" i="1" s="1"/>
  <c r="I37" i="1"/>
  <c r="J37" i="1"/>
  <c r="K37" i="1" s="1"/>
  <c r="L37" i="1" s="1"/>
  <c r="H38" i="1"/>
  <c r="M38" i="1" s="1"/>
  <c r="I38" i="1"/>
  <c r="J38" i="1"/>
  <c r="K38" i="1" s="1"/>
  <c r="L38" i="1" s="1"/>
  <c r="H39" i="1"/>
  <c r="M39" i="1" s="1"/>
  <c r="I39" i="1"/>
  <c r="J39" i="1"/>
  <c r="K39" i="1" s="1"/>
  <c r="L39" i="1" s="1"/>
  <c r="H40" i="1"/>
  <c r="M40" i="1" s="1"/>
  <c r="I40" i="1"/>
  <c r="J40" i="1"/>
  <c r="K40" i="1" s="1"/>
  <c r="L40" i="1" s="1"/>
  <c r="H41" i="1"/>
  <c r="M41" i="1" s="1"/>
  <c r="I41" i="1"/>
  <c r="J41" i="1"/>
  <c r="K41" i="1" s="1"/>
  <c r="L41" i="1" s="1"/>
  <c r="H42" i="1"/>
  <c r="M42" i="1" s="1"/>
  <c r="I42" i="1"/>
  <c r="J42" i="1"/>
  <c r="K42" i="1" s="1"/>
  <c r="L42" i="1" s="1"/>
  <c r="H43" i="1"/>
  <c r="M43" i="1" s="1"/>
  <c r="I43" i="1"/>
  <c r="J43" i="1"/>
  <c r="K43" i="1" s="1"/>
  <c r="L43" i="1" s="1"/>
  <c r="H44" i="1"/>
  <c r="M44" i="1" s="1"/>
  <c r="I44" i="1"/>
  <c r="J44" i="1"/>
  <c r="K44" i="1" s="1"/>
  <c r="L44" i="1" s="1"/>
  <c r="H45" i="1"/>
  <c r="M45" i="1" s="1"/>
  <c r="I45" i="1"/>
  <c r="J45" i="1"/>
  <c r="K45" i="1" s="1"/>
  <c r="L45" i="1" s="1"/>
  <c r="H46" i="1"/>
  <c r="M46" i="1" s="1"/>
  <c r="I46" i="1"/>
  <c r="J46" i="1"/>
  <c r="K46" i="1" s="1"/>
  <c r="L46" i="1" s="1"/>
  <c r="H47" i="1"/>
  <c r="M47" i="1" s="1"/>
  <c r="I47" i="1"/>
  <c r="J47" i="1"/>
  <c r="K47" i="1" s="1"/>
  <c r="L47" i="1" s="1"/>
  <c r="H48" i="1"/>
  <c r="M48" i="1" s="1"/>
  <c r="I48" i="1"/>
  <c r="J48" i="1"/>
  <c r="K48" i="1" s="1"/>
  <c r="L48" i="1" s="1"/>
  <c r="H49" i="1"/>
  <c r="M49" i="1" s="1"/>
  <c r="I49" i="1"/>
  <c r="J49" i="1"/>
  <c r="H50" i="1"/>
  <c r="M50" i="1" s="1"/>
  <c r="I50" i="1"/>
  <c r="J50" i="1"/>
  <c r="K50" i="1" s="1"/>
  <c r="L50" i="1" s="1"/>
  <c r="H51" i="1"/>
  <c r="M51" i="1" s="1"/>
  <c r="I51" i="1"/>
  <c r="J51" i="1"/>
  <c r="K51" i="1" s="1"/>
  <c r="L51" i="1" s="1"/>
  <c r="H52" i="1"/>
  <c r="M52" i="1" s="1"/>
  <c r="I52" i="1"/>
  <c r="J52" i="1"/>
  <c r="K52" i="1" s="1"/>
  <c r="L52" i="1" s="1"/>
  <c r="H53" i="1"/>
  <c r="M53" i="1" s="1"/>
  <c r="I53" i="1"/>
  <c r="J53" i="1"/>
  <c r="K53" i="1" s="1"/>
  <c r="L53" i="1" s="1"/>
  <c r="H54" i="1"/>
  <c r="M54" i="1" s="1"/>
  <c r="I54" i="1"/>
  <c r="J54" i="1"/>
  <c r="K54" i="1" s="1"/>
  <c r="L54" i="1" s="1"/>
  <c r="K27" i="1" l="1"/>
  <c r="L27" i="1" s="1"/>
  <c r="K36" i="1"/>
  <c r="L36" i="1" s="1"/>
  <c r="K32" i="1"/>
  <c r="L32" i="1" s="1"/>
  <c r="K28" i="1"/>
  <c r="L28" i="1" s="1"/>
  <c r="K24" i="1"/>
  <c r="L24" i="1" s="1"/>
  <c r="K49" i="1"/>
  <c r="L49" i="1" s="1"/>
  <c r="K20" i="1"/>
  <c r="L20" i="1" s="1"/>
  <c r="H55" i="1"/>
  <c r="I55" i="1"/>
  <c r="J55" i="1"/>
  <c r="H56" i="1"/>
  <c r="M56" i="1" s="1"/>
  <c r="I56" i="1"/>
  <c r="J56" i="1"/>
  <c r="K56" i="1" s="1"/>
  <c r="L56" i="1" s="1"/>
  <c r="K55" i="1" l="1"/>
  <c r="L55" i="1" s="1"/>
  <c r="M55" i="1"/>
  <c r="M57" i="1" s="1"/>
</calcChain>
</file>

<file path=xl/sharedStrings.xml><?xml version="1.0" encoding="utf-8"?>
<sst xmlns="http://schemas.openxmlformats.org/spreadsheetml/2006/main" count="109" uniqueCount="72">
  <si>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</si>
  <si>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</si>
  <si>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</si>
  <si>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</si>
  <si>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</si>
  <si>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</si>
  <si>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</si>
  <si>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</si>
  <si>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</si>
  <si>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</si>
  <si>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</si>
  <si>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</si>
  <si>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</si>
  <si>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</si>
  <si>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</si>
  <si>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</si>
  <si>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</si>
  <si>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</si>
  <si>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</si>
  <si>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</si>
  <si>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</si>
  <si>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</si>
  <si>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</si>
  <si>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</si>
  <si>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</si>
  <si>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</si>
  <si>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</si>
  <si>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</si>
  <si>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111-23</t>
  </si>
  <si>
    <t xml:space="preserve">на поставку наборов реагентов и расходного материала для биохимических анализаторов серии AU </t>
  </si>
  <si>
    <t>Аланинаминотрансфераза (АЛТ), реагент</t>
  </si>
  <si>
    <t>Общая аспартатаминотрансфераза, реагент</t>
  </si>
  <si>
    <t>Общая щелочная фосфатаза (ЩФ), реагент</t>
  </si>
  <si>
    <t>Общая креатинкиназа, реагент</t>
  </si>
  <si>
    <t>Гамма-глутамилтрансфераза (ГГТ), реагент</t>
  </si>
  <si>
    <t>Общая амилаза, реагент</t>
  </si>
  <si>
    <t xml:space="preserve">Общая лактатдегидрогеназа, реагент </t>
  </si>
  <si>
    <t>Общий холестерин, реагент</t>
  </si>
  <si>
    <t>Триглицериды, реагент</t>
  </si>
  <si>
    <t>Холестерин липопротеинов высокой плотности, реагент</t>
  </si>
  <si>
    <t>Креатинин, реагент</t>
  </si>
  <si>
    <t>Мочевина/азот мочевины, реагент</t>
  </si>
  <si>
    <t>Конъюгированный (прямой, связанный) билирубин, реагент</t>
  </si>
  <si>
    <t>Общий билирубин, реагент</t>
  </si>
  <si>
    <t>Глюкоза, реагент</t>
  </si>
  <si>
    <t>Железо, реагент</t>
  </si>
  <si>
    <t>Ферритин, реагент</t>
  </si>
  <si>
    <t xml:space="preserve">Набор реагентов для определения трансферрина </t>
  </si>
  <si>
    <t>Общий белок, реагент</t>
  </si>
  <si>
    <t>Альбумин, реагент</t>
  </si>
  <si>
    <t>Мочевая кислота, реагент</t>
  </si>
  <si>
    <t>С-реактивный белок (СРБ), (латекс), реагент</t>
  </si>
  <si>
    <t>Ревматоидный фактор (латекс),  реагент</t>
  </si>
  <si>
    <t>Бета-гемолитический стрептококк группы А антитела к стрептолизину O, реагент</t>
  </si>
  <si>
    <t>Кальций (Ca2+), реагент</t>
  </si>
  <si>
    <t>Набор реагентов для определения неорганического фосфора</t>
  </si>
  <si>
    <t>Магний (Mg2+) ИВД, реагент</t>
  </si>
  <si>
    <t>Калибратор системный</t>
  </si>
  <si>
    <t>Сыворотка контрольная 1 уровень (CONTROLSERUM 1)</t>
  </si>
  <si>
    <t>Сыворотка контрольная 2 уровень (CONTROLSERUM 2)</t>
  </si>
  <si>
    <t>Очищающий раствор  (CLEANING SOLUTION)</t>
  </si>
  <si>
    <t>Промывочный раствор (WASH SOLUTION)</t>
  </si>
  <si>
    <t>Мультикалибратор сывороточных белков</t>
  </si>
  <si>
    <t>С-реактивный белок (СРБ) ИВД, калибратор</t>
  </si>
  <si>
    <t xml:space="preserve">РФ латекс кал-р RF LATEX CALIBRATOR, </t>
  </si>
  <si>
    <t>Холестерин липопротеинов высокой плотности, калибратор</t>
  </si>
  <si>
    <t>Контрольная сыворотка холестерина ЛПВП и ЛПНП</t>
  </si>
  <si>
    <t>набор</t>
  </si>
  <si>
    <t>вх. № 1732-04/23 от 24.04.2023</t>
  </si>
  <si>
    <t>вх. № 1731-04/23 от 24.04.2023</t>
  </si>
  <si>
    <t>вх. № 1730-04/23 от 24.04.2023</t>
  </si>
  <si>
    <t>Исходя из имеющегося у Заказчика объёма финансового обеспечения для осуществления закупки НМЦД устанавливается в размере 3960616 руб. (три миллиона девятьсот шестьдесят тысяч шестьсот шестнадцать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</si>
</sst>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22" zoomScale="85" zoomScaleNormal="85" zoomScalePageLayoutView="70" workbookViewId="0">
      <selection activeCell="F20" sqref="F20:F56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48" t="s">
        <v>29</v>
      </c>
      <c r="H3" s="48"/>
      <c r="I3" s="48"/>
      <c r="J3" s="48"/>
      <c r="K3" s="48"/>
      <c r="L3" s="48"/>
      <c r="M3" s="48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7" t="s">
        <v>17</v>
      </c>
      <c r="K12" s="37"/>
      <c r="M12" s="1" t="s">
        <v>15</v>
      </c>
    </row>
    <row r="14" spans="2:13" x14ac:dyDescent="0.25"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3" hidden="1" x14ac:dyDescent="0.25"/>
    <row r="17" spans="1:13" ht="54.6" customHeight="1" x14ac:dyDescent="0.25">
      <c r="A17" s="41" t="s">
        <v>11</v>
      </c>
      <c r="B17" s="42"/>
      <c r="C17" s="43"/>
      <c r="D17" s="42"/>
      <c r="E17" s="33" t="s">
        <v>68</v>
      </c>
      <c r="F17" s="33" t="s">
        <v>69</v>
      </c>
      <c r="G17" s="33" t="s">
        <v>70</v>
      </c>
      <c r="H17" s="15"/>
      <c r="I17" s="17"/>
      <c r="J17" s="17"/>
      <c r="K17" s="17"/>
      <c r="L17" s="17"/>
      <c r="M17" s="15"/>
    </row>
    <row r="18" spans="1:13" ht="30" customHeight="1" x14ac:dyDescent="0.25">
      <c r="A18" s="46" t="s">
        <v>0</v>
      </c>
      <c r="B18" s="46" t="s">
        <v>1</v>
      </c>
      <c r="C18" s="46" t="s">
        <v>2</v>
      </c>
      <c r="D18" s="46"/>
      <c r="E18" s="15" t="s">
        <v>25</v>
      </c>
      <c r="F18" s="15" t="s">
        <v>26</v>
      </c>
      <c r="G18" s="15" t="s">
        <v>27</v>
      </c>
      <c r="H18" s="44" t="s">
        <v>12</v>
      </c>
      <c r="I18" s="46" t="s">
        <v>8</v>
      </c>
      <c r="J18" s="46" t="s">
        <v>9</v>
      </c>
      <c r="K18" s="46" t="s">
        <v>10</v>
      </c>
      <c r="L18" s="46" t="s">
        <v>6</v>
      </c>
      <c r="M18" s="40" t="s">
        <v>7</v>
      </c>
    </row>
    <row r="19" spans="1:13" x14ac:dyDescent="0.25">
      <c r="A19" s="47"/>
      <c r="B19" s="47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5"/>
      <c r="I19" s="46"/>
      <c r="J19" s="46"/>
      <c r="K19" s="46"/>
      <c r="L19" s="46"/>
      <c r="M19" s="40"/>
    </row>
    <row r="20" spans="1:13" s="28" customFormat="1" x14ac:dyDescent="0.25">
      <c r="A20" s="4">
        <v>1</v>
      </c>
      <c r="B20" s="30" t="s">
        <v>30</v>
      </c>
      <c r="C20" s="32" t="s">
        <v>67</v>
      </c>
      <c r="D20" s="31">
        <v>6</v>
      </c>
      <c r="E20" s="9">
        <v>21955.34</v>
      </c>
      <c r="F20" s="5">
        <v>21945</v>
      </c>
      <c r="G20" s="29">
        <v>22006.49</v>
      </c>
      <c r="H20" s="29">
        <f t="shared" ref="H20:H54" si="0">AVERAGE(E20:G20)</f>
        <v>21968.943333333333</v>
      </c>
      <c r="I20" s="27">
        <f t="shared" ref="I20:I54" si="1" xml:space="preserve"> COUNT(E20:G20)</f>
        <v>3</v>
      </c>
      <c r="J20" s="27">
        <f t="shared" ref="J20:J54" si="2">STDEV(E20:G20)</f>
        <v>32.924808782032308</v>
      </c>
      <c r="K20" s="27">
        <f t="shared" ref="K20:K54" si="3">J20/H20*100</f>
        <v>0.14986978792045819</v>
      </c>
      <c r="L20" s="27" t="str">
        <f t="shared" ref="L20:L54" si="4">IF(K20&lt;33,"ОДНОРОДНЫЕ","НЕОДНОРОДНЫЕ")</f>
        <v>ОДНОРОДНЫЕ</v>
      </c>
      <c r="M20" s="29">
        <f t="shared" ref="M20:M54" si="5">D20*H20</f>
        <v>131813.66</v>
      </c>
    </row>
    <row r="21" spans="1:13" s="28" customFormat="1" x14ac:dyDescent="0.25">
      <c r="A21" s="4">
        <v>2</v>
      </c>
      <c r="B21" s="30" t="s">
        <v>31</v>
      </c>
      <c r="C21" s="32" t="s">
        <v>67</v>
      </c>
      <c r="D21" s="31">
        <v>5</v>
      </c>
      <c r="E21" s="9">
        <v>21955.34</v>
      </c>
      <c r="F21" s="5">
        <v>21945</v>
      </c>
      <c r="G21" s="29">
        <v>22011.22</v>
      </c>
      <c r="H21" s="29">
        <f t="shared" si="0"/>
        <v>21970.52</v>
      </c>
      <c r="I21" s="27">
        <f t="shared" si="1"/>
        <v>3</v>
      </c>
      <c r="J21" s="27">
        <f t="shared" si="2"/>
        <v>35.624379292838846</v>
      </c>
      <c r="K21" s="27">
        <f t="shared" si="3"/>
        <v>0.16214627279117128</v>
      </c>
      <c r="L21" s="27" t="str">
        <f t="shared" si="4"/>
        <v>ОДНОРОДНЫЕ</v>
      </c>
      <c r="M21" s="29">
        <f t="shared" si="5"/>
        <v>109852.6</v>
      </c>
    </row>
    <row r="22" spans="1:13" s="28" customFormat="1" x14ac:dyDescent="0.25">
      <c r="A22" s="4">
        <v>3</v>
      </c>
      <c r="B22" s="30" t="s">
        <v>32</v>
      </c>
      <c r="C22" s="32" t="s">
        <v>67</v>
      </c>
      <c r="D22" s="31">
        <v>2</v>
      </c>
      <c r="E22" s="9">
        <v>15334.55</v>
      </c>
      <c r="F22" s="5">
        <v>15334</v>
      </c>
      <c r="G22" s="29">
        <v>15370.96</v>
      </c>
      <c r="H22" s="29">
        <f t="shared" si="0"/>
        <v>15346.503333333332</v>
      </c>
      <c r="I22" s="27">
        <f t="shared" si="1"/>
        <v>3</v>
      </c>
      <c r="J22" s="27">
        <f t="shared" si="2"/>
        <v>21.18187983473895</v>
      </c>
      <c r="K22" s="27">
        <f t="shared" si="3"/>
        <v>0.13802414383692801</v>
      </c>
      <c r="L22" s="27" t="str">
        <f t="shared" si="4"/>
        <v>ОДНОРОДНЫЕ</v>
      </c>
      <c r="M22" s="29">
        <f t="shared" si="5"/>
        <v>30693.006666666664</v>
      </c>
    </row>
    <row r="23" spans="1:13" s="28" customFormat="1" x14ac:dyDescent="0.25">
      <c r="A23" s="4">
        <v>4</v>
      </c>
      <c r="B23" s="30" t="s">
        <v>33</v>
      </c>
      <c r="C23" s="32" t="s">
        <v>67</v>
      </c>
      <c r="D23" s="31">
        <v>1</v>
      </c>
      <c r="E23" s="9">
        <v>52490.239999999998</v>
      </c>
      <c r="F23" s="5">
        <v>52481</v>
      </c>
      <c r="G23" s="29">
        <v>52633.24</v>
      </c>
      <c r="H23" s="29">
        <f t="shared" si="0"/>
        <v>52534.82666666666</v>
      </c>
      <c r="I23" s="27">
        <f t="shared" si="1"/>
        <v>3</v>
      </c>
      <c r="J23" s="27">
        <f t="shared" si="2"/>
        <v>85.353573641255494</v>
      </c>
      <c r="K23" s="27">
        <f t="shared" si="3"/>
        <v>0.16247045827870282</v>
      </c>
      <c r="L23" s="27" t="str">
        <f t="shared" si="4"/>
        <v>ОДНОРОДНЫЕ</v>
      </c>
      <c r="M23" s="29">
        <f t="shared" si="5"/>
        <v>52534.82666666666</v>
      </c>
    </row>
    <row r="24" spans="1:13" s="28" customFormat="1" x14ac:dyDescent="0.25">
      <c r="A24" s="4">
        <v>5</v>
      </c>
      <c r="B24" s="30" t="s">
        <v>34</v>
      </c>
      <c r="C24" s="32" t="s">
        <v>67</v>
      </c>
      <c r="D24" s="31">
        <v>2</v>
      </c>
      <c r="E24" s="9">
        <v>29428.41</v>
      </c>
      <c r="F24" s="5">
        <v>29425</v>
      </c>
      <c r="G24" s="29">
        <v>29498.7</v>
      </c>
      <c r="H24" s="29">
        <f t="shared" si="0"/>
        <v>29450.703333333335</v>
      </c>
      <c r="I24" s="27">
        <f t="shared" si="1"/>
        <v>3</v>
      </c>
      <c r="J24" s="27">
        <f t="shared" si="2"/>
        <v>41.601286438442884</v>
      </c>
      <c r="K24" s="27">
        <f t="shared" si="3"/>
        <v>0.14125736138653469</v>
      </c>
      <c r="L24" s="27" t="str">
        <f t="shared" si="4"/>
        <v>ОДНОРОДНЫЕ</v>
      </c>
      <c r="M24" s="29">
        <f t="shared" si="5"/>
        <v>58901.406666666669</v>
      </c>
    </row>
    <row r="25" spans="1:13" s="28" customFormat="1" x14ac:dyDescent="0.25">
      <c r="A25" s="4">
        <v>6</v>
      </c>
      <c r="B25" s="30" t="s">
        <v>35</v>
      </c>
      <c r="C25" s="32" t="s">
        <v>67</v>
      </c>
      <c r="D25" s="31">
        <v>1</v>
      </c>
      <c r="E25" s="9">
        <v>52778.66</v>
      </c>
      <c r="F25" s="5">
        <v>52778</v>
      </c>
      <c r="G25" s="29">
        <v>52901.75</v>
      </c>
      <c r="H25" s="29">
        <f t="shared" si="0"/>
        <v>52819.47</v>
      </c>
      <c r="I25" s="27">
        <f t="shared" si="1"/>
        <v>3</v>
      </c>
      <c r="J25" s="27">
        <f t="shared" si="2"/>
        <v>71.257334359347581</v>
      </c>
      <c r="K25" s="27">
        <f t="shared" si="3"/>
        <v>0.13490732557397411</v>
      </c>
      <c r="L25" s="27" t="str">
        <f t="shared" si="4"/>
        <v>ОДНОРОДНЫЕ</v>
      </c>
      <c r="M25" s="29">
        <f t="shared" si="5"/>
        <v>52819.47</v>
      </c>
    </row>
    <row r="26" spans="1:13" s="28" customFormat="1" x14ac:dyDescent="0.25">
      <c r="A26" s="4">
        <v>7</v>
      </c>
      <c r="B26" s="30" t="s">
        <v>36</v>
      </c>
      <c r="C26" s="32" t="s">
        <v>67</v>
      </c>
      <c r="D26" s="31">
        <v>2</v>
      </c>
      <c r="E26" s="9">
        <v>35122.449999999997</v>
      </c>
      <c r="F26" s="5">
        <v>35112</v>
      </c>
      <c r="G26" s="29">
        <v>35204.400000000001</v>
      </c>
      <c r="H26" s="29">
        <f t="shared" si="0"/>
        <v>35146.283333333333</v>
      </c>
      <c r="I26" s="27">
        <f t="shared" si="1"/>
        <v>3</v>
      </c>
      <c r="J26" s="27">
        <f t="shared" si="2"/>
        <v>50.600996367003361</v>
      </c>
      <c r="K26" s="27">
        <f t="shared" si="3"/>
        <v>0.14397253868096066</v>
      </c>
      <c r="L26" s="27" t="str">
        <f t="shared" si="4"/>
        <v>ОДНОРОДНЫЕ</v>
      </c>
      <c r="M26" s="29">
        <f t="shared" si="5"/>
        <v>70292.566666666666</v>
      </c>
    </row>
    <row r="27" spans="1:13" s="28" customFormat="1" x14ac:dyDescent="0.25">
      <c r="A27" s="4">
        <v>8</v>
      </c>
      <c r="B27" s="30" t="s">
        <v>37</v>
      </c>
      <c r="C27" s="32" t="s">
        <v>67</v>
      </c>
      <c r="D27" s="31">
        <v>3</v>
      </c>
      <c r="E27" s="9">
        <v>50170.01</v>
      </c>
      <c r="F27" s="5">
        <v>50160</v>
      </c>
      <c r="G27" s="29">
        <v>50288.81</v>
      </c>
      <c r="H27" s="29">
        <f t="shared" si="0"/>
        <v>50206.273333333338</v>
      </c>
      <c r="I27" s="27">
        <f t="shared" si="1"/>
        <v>3</v>
      </c>
      <c r="J27" s="27">
        <f t="shared" si="2"/>
        <v>71.65386265466131</v>
      </c>
      <c r="K27" s="27">
        <f t="shared" si="3"/>
        <v>0.14271894306699781</v>
      </c>
      <c r="L27" s="27" t="str">
        <f t="shared" si="4"/>
        <v>ОДНОРОДНЫЕ</v>
      </c>
      <c r="M27" s="29">
        <f t="shared" si="5"/>
        <v>150618.82</v>
      </c>
    </row>
    <row r="28" spans="1:13" s="28" customFormat="1" x14ac:dyDescent="0.25">
      <c r="A28" s="4">
        <v>9</v>
      </c>
      <c r="B28" s="30" t="s">
        <v>38</v>
      </c>
      <c r="C28" s="32" t="s">
        <v>67</v>
      </c>
      <c r="D28" s="31">
        <v>2</v>
      </c>
      <c r="E28" s="9">
        <v>50605.5</v>
      </c>
      <c r="F28" s="5">
        <v>50600</v>
      </c>
      <c r="G28" s="29">
        <v>50742.89</v>
      </c>
      <c r="H28" s="29">
        <f t="shared" si="0"/>
        <v>50649.46333333334</v>
      </c>
      <c r="I28" s="27">
        <f t="shared" si="1"/>
        <v>3</v>
      </c>
      <c r="J28" s="27">
        <f t="shared" si="2"/>
        <v>80.956587337493914</v>
      </c>
      <c r="K28" s="27">
        <f t="shared" si="3"/>
        <v>0.15983700914006507</v>
      </c>
      <c r="L28" s="27" t="str">
        <f t="shared" si="4"/>
        <v>ОДНОРОДНЫЕ</v>
      </c>
      <c r="M28" s="29">
        <f t="shared" si="5"/>
        <v>101298.92666666668</v>
      </c>
    </row>
    <row r="29" spans="1:13" s="28" customFormat="1" ht="30" x14ac:dyDescent="0.25">
      <c r="A29" s="4">
        <v>10</v>
      </c>
      <c r="B29" s="30" t="s">
        <v>39</v>
      </c>
      <c r="C29" s="32" t="s">
        <v>67</v>
      </c>
      <c r="D29" s="31">
        <v>5</v>
      </c>
      <c r="E29" s="9">
        <v>77094.05</v>
      </c>
      <c r="F29" s="5">
        <v>77088</v>
      </c>
      <c r="G29" s="29">
        <v>77272.800000000003</v>
      </c>
      <c r="H29" s="29">
        <f t="shared" si="0"/>
        <v>77151.616666666654</v>
      </c>
      <c r="I29" s="27">
        <f t="shared" si="1"/>
        <v>3</v>
      </c>
      <c r="J29" s="27">
        <f t="shared" si="2"/>
        <v>104.99143219012453</v>
      </c>
      <c r="K29" s="27">
        <f t="shared" si="3"/>
        <v>0.13608455237398293</v>
      </c>
      <c r="L29" s="27" t="str">
        <f t="shared" si="4"/>
        <v>ОДНОРОДНЫЕ</v>
      </c>
      <c r="M29" s="29">
        <f t="shared" si="5"/>
        <v>385758.08333333326</v>
      </c>
    </row>
    <row r="30" spans="1:13" s="28" customFormat="1" x14ac:dyDescent="0.25">
      <c r="A30" s="4">
        <v>11</v>
      </c>
      <c r="B30" s="30" t="s">
        <v>40</v>
      </c>
      <c r="C30" s="32" t="s">
        <v>67</v>
      </c>
      <c r="D30" s="31">
        <v>8</v>
      </c>
      <c r="E30" s="9">
        <v>11192.5</v>
      </c>
      <c r="F30" s="5">
        <v>11187</v>
      </c>
      <c r="G30" s="29">
        <v>11218.57</v>
      </c>
      <c r="H30" s="29">
        <f t="shared" si="0"/>
        <v>11199.356666666667</v>
      </c>
      <c r="I30" s="27">
        <f t="shared" si="1"/>
        <v>3</v>
      </c>
      <c r="J30" s="27">
        <f t="shared" si="2"/>
        <v>16.86495281147646</v>
      </c>
      <c r="K30" s="27">
        <f t="shared" si="3"/>
        <v>0.1505885856968254</v>
      </c>
      <c r="L30" s="27" t="str">
        <f t="shared" si="4"/>
        <v>ОДНОРОДНЫЕ</v>
      </c>
      <c r="M30" s="29">
        <f t="shared" si="5"/>
        <v>89594.853333333333</v>
      </c>
    </row>
    <row r="31" spans="1:13" s="28" customFormat="1" x14ac:dyDescent="0.25">
      <c r="A31" s="4">
        <v>12</v>
      </c>
      <c r="B31" s="30" t="s">
        <v>41</v>
      </c>
      <c r="C31" s="32" t="s">
        <v>67</v>
      </c>
      <c r="D31" s="31">
        <v>2</v>
      </c>
      <c r="E31" s="9">
        <v>25087.81</v>
      </c>
      <c r="F31" s="5">
        <v>25080</v>
      </c>
      <c r="G31" s="29">
        <v>25146.33</v>
      </c>
      <c r="H31" s="29">
        <f t="shared" si="0"/>
        <v>25104.713333333333</v>
      </c>
      <c r="I31" s="27">
        <f t="shared" si="1"/>
        <v>3</v>
      </c>
      <c r="J31" s="27">
        <f t="shared" si="2"/>
        <v>36.252023851550469</v>
      </c>
      <c r="K31" s="27">
        <f t="shared" si="3"/>
        <v>0.14440325754851799</v>
      </c>
      <c r="L31" s="27" t="str">
        <f t="shared" si="4"/>
        <v>ОДНОРОДНЫЕ</v>
      </c>
      <c r="M31" s="29">
        <f t="shared" si="5"/>
        <v>50209.426666666666</v>
      </c>
    </row>
    <row r="32" spans="1:13" s="28" customFormat="1" ht="30" x14ac:dyDescent="0.25">
      <c r="A32" s="4">
        <v>13</v>
      </c>
      <c r="B32" s="30" t="s">
        <v>42</v>
      </c>
      <c r="C32" s="32" t="s">
        <v>67</v>
      </c>
      <c r="D32" s="31">
        <v>2</v>
      </c>
      <c r="E32" s="9">
        <v>30730.59</v>
      </c>
      <c r="F32" s="5">
        <v>30723</v>
      </c>
      <c r="G32" s="29">
        <v>30803.41</v>
      </c>
      <c r="H32" s="29">
        <f t="shared" si="0"/>
        <v>30752.333333333332</v>
      </c>
      <c r="I32" s="27">
        <f t="shared" si="1"/>
        <v>3</v>
      </c>
      <c r="J32" s="27">
        <f t="shared" si="2"/>
        <v>44.396187148597825</v>
      </c>
      <c r="K32" s="27">
        <f t="shared" si="3"/>
        <v>0.1443668897165456</v>
      </c>
      <c r="L32" s="27" t="str">
        <f t="shared" si="4"/>
        <v>ОДНОРОДНЫЕ</v>
      </c>
      <c r="M32" s="29">
        <f t="shared" si="5"/>
        <v>61504.666666666664</v>
      </c>
    </row>
    <row r="33" spans="1:13" s="28" customFormat="1" ht="15" customHeight="1" x14ac:dyDescent="0.25">
      <c r="A33" s="4">
        <v>14</v>
      </c>
      <c r="B33" s="30" t="s">
        <v>43</v>
      </c>
      <c r="C33" s="32" t="s">
        <v>67</v>
      </c>
      <c r="D33" s="31">
        <v>4</v>
      </c>
      <c r="E33" s="9">
        <v>46966.04</v>
      </c>
      <c r="F33" s="5">
        <v>46959</v>
      </c>
      <c r="G33" s="29">
        <v>47084.62</v>
      </c>
      <c r="H33" s="29">
        <f t="shared" si="0"/>
        <v>47003.22</v>
      </c>
      <c r="I33" s="27">
        <f t="shared" si="1"/>
        <v>3</v>
      </c>
      <c r="J33" s="27">
        <f t="shared" si="2"/>
        <v>70.582295230462577</v>
      </c>
      <c r="K33" s="27">
        <f t="shared" si="3"/>
        <v>0.15016480834815696</v>
      </c>
      <c r="L33" s="27" t="str">
        <f t="shared" si="4"/>
        <v>ОДНОРОДНЫЕ</v>
      </c>
      <c r="M33" s="29">
        <f t="shared" si="5"/>
        <v>188012.88</v>
      </c>
    </row>
    <row r="34" spans="1:13" s="28" customFormat="1" x14ac:dyDescent="0.25">
      <c r="A34" s="4">
        <v>15</v>
      </c>
      <c r="B34" s="30" t="s">
        <v>44</v>
      </c>
      <c r="C34" s="32" t="s">
        <v>67</v>
      </c>
      <c r="D34" s="31">
        <v>6</v>
      </c>
      <c r="E34" s="9">
        <v>43897.7</v>
      </c>
      <c r="F34" s="5">
        <v>43890</v>
      </c>
      <c r="G34" s="29">
        <v>44002.64</v>
      </c>
      <c r="H34" s="29">
        <f t="shared" si="0"/>
        <v>43930.113333333335</v>
      </c>
      <c r="I34" s="27">
        <f t="shared" si="1"/>
        <v>3</v>
      </c>
      <c r="J34" s="27">
        <f t="shared" si="2"/>
        <v>62.927820026863998</v>
      </c>
      <c r="K34" s="27">
        <f t="shared" si="3"/>
        <v>0.14324529406373182</v>
      </c>
      <c r="L34" s="27" t="str">
        <f t="shared" si="4"/>
        <v>ОДНОРОДНЫЕ</v>
      </c>
      <c r="M34" s="29">
        <f t="shared" si="5"/>
        <v>263580.68</v>
      </c>
    </row>
    <row r="35" spans="1:13" s="28" customFormat="1" x14ac:dyDescent="0.25">
      <c r="A35" s="4">
        <v>16</v>
      </c>
      <c r="B35" s="30" t="s">
        <v>45</v>
      </c>
      <c r="C35" s="32" t="s">
        <v>67</v>
      </c>
      <c r="D35" s="31">
        <v>2</v>
      </c>
      <c r="E35" s="9">
        <v>42799.79</v>
      </c>
      <c r="F35" s="5">
        <v>42790</v>
      </c>
      <c r="G35" s="29">
        <v>42900.66</v>
      </c>
      <c r="H35" s="29">
        <f t="shared" si="0"/>
        <v>42830.15</v>
      </c>
      <c r="I35" s="27">
        <f t="shared" si="1"/>
        <v>3</v>
      </c>
      <c r="J35" s="27">
        <f t="shared" si="2"/>
        <v>61.259334798871429</v>
      </c>
      <c r="K35" s="27">
        <f t="shared" si="3"/>
        <v>0.14302853200110535</v>
      </c>
      <c r="L35" s="27" t="str">
        <f t="shared" si="4"/>
        <v>ОДНОРОДНЫЕ</v>
      </c>
      <c r="M35" s="29">
        <f t="shared" si="5"/>
        <v>85660.3</v>
      </c>
    </row>
    <row r="36" spans="1:13" s="28" customFormat="1" x14ac:dyDescent="0.25">
      <c r="A36" s="4">
        <v>17</v>
      </c>
      <c r="B36" s="30" t="s">
        <v>46</v>
      </c>
      <c r="C36" s="32" t="s">
        <v>67</v>
      </c>
      <c r="D36" s="31">
        <v>4</v>
      </c>
      <c r="E36" s="9">
        <v>156703.91</v>
      </c>
      <c r="F36" s="5">
        <v>156695</v>
      </c>
      <c r="G36" s="29">
        <v>157111.46</v>
      </c>
      <c r="H36" s="29">
        <f t="shared" si="0"/>
        <v>156836.79</v>
      </c>
      <c r="I36" s="27">
        <f t="shared" si="1"/>
        <v>3</v>
      </c>
      <c r="J36" s="27">
        <f t="shared" si="2"/>
        <v>237.91291200772878</v>
      </c>
      <c r="K36" s="27">
        <f t="shared" si="3"/>
        <v>0.15169458135921346</v>
      </c>
      <c r="L36" s="27" t="str">
        <f t="shared" si="4"/>
        <v>ОДНОРОДНЫЕ</v>
      </c>
      <c r="M36" s="29">
        <f t="shared" si="5"/>
        <v>627347.16</v>
      </c>
    </row>
    <row r="37" spans="1:13" s="28" customFormat="1" ht="30" x14ac:dyDescent="0.25">
      <c r="A37" s="4">
        <v>18</v>
      </c>
      <c r="B37" s="30" t="s">
        <v>47</v>
      </c>
      <c r="C37" s="32" t="s">
        <v>67</v>
      </c>
      <c r="D37" s="31">
        <v>2</v>
      </c>
      <c r="E37" s="9">
        <v>102548.93</v>
      </c>
      <c r="F37" s="5">
        <v>102542</v>
      </c>
      <c r="G37" s="29">
        <v>102791.26</v>
      </c>
      <c r="H37" s="29">
        <f t="shared" si="0"/>
        <v>102627.39666666667</v>
      </c>
      <c r="I37" s="27">
        <f t="shared" si="1"/>
        <v>3</v>
      </c>
      <c r="J37" s="27">
        <f t="shared" si="2"/>
        <v>141.95210542057143</v>
      </c>
      <c r="K37" s="27">
        <f t="shared" si="3"/>
        <v>0.13831794436102793</v>
      </c>
      <c r="L37" s="27" t="str">
        <f t="shared" si="4"/>
        <v>ОДНОРОДНЫЕ</v>
      </c>
      <c r="M37" s="29">
        <f t="shared" si="5"/>
        <v>205254.79333333333</v>
      </c>
    </row>
    <row r="38" spans="1:13" s="28" customFormat="1" x14ac:dyDescent="0.25">
      <c r="A38" s="4">
        <v>19</v>
      </c>
      <c r="B38" s="30" t="s">
        <v>48</v>
      </c>
      <c r="C38" s="32" t="s">
        <v>67</v>
      </c>
      <c r="D38" s="31">
        <v>4</v>
      </c>
      <c r="E38" s="9">
        <v>7691.64</v>
      </c>
      <c r="F38" s="5">
        <v>7689</v>
      </c>
      <c r="G38" s="29">
        <v>7709.68</v>
      </c>
      <c r="H38" s="29">
        <f t="shared" si="0"/>
        <v>7696.7733333333335</v>
      </c>
      <c r="I38" s="27">
        <f t="shared" si="1"/>
        <v>3</v>
      </c>
      <c r="J38" s="27">
        <f t="shared" si="2"/>
        <v>11.255173625197232</v>
      </c>
      <c r="K38" s="27">
        <f t="shared" si="3"/>
        <v>0.14623236436563763</v>
      </c>
      <c r="L38" s="27" t="str">
        <f t="shared" si="4"/>
        <v>ОДНОРОДНЫЕ</v>
      </c>
      <c r="M38" s="29">
        <f t="shared" si="5"/>
        <v>30787.093333333334</v>
      </c>
    </row>
    <row r="39" spans="1:13" s="28" customFormat="1" x14ac:dyDescent="0.25">
      <c r="A39" s="4">
        <v>20</v>
      </c>
      <c r="B39" s="30" t="s">
        <v>49</v>
      </c>
      <c r="C39" s="32" t="s">
        <v>67</v>
      </c>
      <c r="D39" s="31">
        <v>1</v>
      </c>
      <c r="E39" s="9">
        <v>7150.44</v>
      </c>
      <c r="F39" s="5">
        <v>7150</v>
      </c>
      <c r="G39" s="29">
        <v>7167.27</v>
      </c>
      <c r="H39" s="29">
        <f t="shared" si="0"/>
        <v>7155.9033333333327</v>
      </c>
      <c r="I39" s="27">
        <f t="shared" si="1"/>
        <v>3</v>
      </c>
      <c r="J39" s="27">
        <f t="shared" si="2"/>
        <v>9.8462801774751707</v>
      </c>
      <c r="K39" s="27">
        <f t="shared" si="3"/>
        <v>0.13759660686876019</v>
      </c>
      <c r="L39" s="27" t="str">
        <f t="shared" si="4"/>
        <v>ОДНОРОДНЫЕ</v>
      </c>
      <c r="M39" s="29">
        <f t="shared" si="5"/>
        <v>7155.9033333333327</v>
      </c>
    </row>
    <row r="40" spans="1:13" s="28" customFormat="1" x14ac:dyDescent="0.25">
      <c r="A40" s="4">
        <v>21</v>
      </c>
      <c r="B40" s="30" t="s">
        <v>50</v>
      </c>
      <c r="C40" s="32" t="s">
        <v>67</v>
      </c>
      <c r="D40" s="31">
        <v>3</v>
      </c>
      <c r="E40" s="9">
        <v>37836.699999999997</v>
      </c>
      <c r="F40" s="5">
        <v>37829</v>
      </c>
      <c r="G40" s="29">
        <v>37936.25</v>
      </c>
      <c r="H40" s="29">
        <f t="shared" si="0"/>
        <v>37867.316666666666</v>
      </c>
      <c r="I40" s="27">
        <f t="shared" si="1"/>
        <v>3</v>
      </c>
      <c r="J40" s="27">
        <f t="shared" si="2"/>
        <v>59.82203468065444</v>
      </c>
      <c r="K40" s="27">
        <f t="shared" si="3"/>
        <v>0.15797801361857197</v>
      </c>
      <c r="L40" s="27" t="str">
        <f t="shared" si="4"/>
        <v>ОДНОРОДНЫЕ</v>
      </c>
      <c r="M40" s="29">
        <f t="shared" si="5"/>
        <v>113601.95</v>
      </c>
    </row>
    <row r="41" spans="1:13" s="28" customFormat="1" x14ac:dyDescent="0.25">
      <c r="A41" s="4">
        <v>22</v>
      </c>
      <c r="B41" s="30" t="s">
        <v>51</v>
      </c>
      <c r="C41" s="32" t="s">
        <v>67</v>
      </c>
      <c r="D41" s="31">
        <v>2</v>
      </c>
      <c r="E41" s="9">
        <v>106900.86</v>
      </c>
      <c r="F41" s="5">
        <v>106898</v>
      </c>
      <c r="G41" s="29">
        <v>107155.95</v>
      </c>
      <c r="H41" s="29">
        <f t="shared" si="0"/>
        <v>106984.93666666666</v>
      </c>
      <c r="I41" s="27">
        <f t="shared" si="1"/>
        <v>3</v>
      </c>
      <c r="J41" s="27">
        <f t="shared" si="2"/>
        <v>148.10879458469975</v>
      </c>
      <c r="K41" s="27">
        <f t="shared" si="3"/>
        <v>0.13843892345906866</v>
      </c>
      <c r="L41" s="27" t="str">
        <f t="shared" si="4"/>
        <v>ОДНОРОДНЫЕ</v>
      </c>
      <c r="M41" s="29">
        <f t="shared" si="5"/>
        <v>213969.87333333332</v>
      </c>
    </row>
    <row r="42" spans="1:13" s="28" customFormat="1" x14ac:dyDescent="0.25">
      <c r="A42" s="4">
        <v>23</v>
      </c>
      <c r="B42" s="30" t="s">
        <v>52</v>
      </c>
      <c r="C42" s="32" t="s">
        <v>67</v>
      </c>
      <c r="D42" s="31">
        <v>2</v>
      </c>
      <c r="E42" s="9">
        <v>67330.78</v>
      </c>
      <c r="F42" s="5">
        <v>67320</v>
      </c>
      <c r="G42" s="29">
        <v>67491.05</v>
      </c>
      <c r="H42" s="29">
        <f t="shared" si="0"/>
        <v>67380.61</v>
      </c>
      <c r="I42" s="27">
        <f t="shared" si="1"/>
        <v>3</v>
      </c>
      <c r="J42" s="27">
        <f t="shared" si="2"/>
        <v>95.795601673565272</v>
      </c>
      <c r="K42" s="27">
        <f t="shared" si="3"/>
        <v>0.14217087330252023</v>
      </c>
      <c r="L42" s="27" t="str">
        <f t="shared" si="4"/>
        <v>ОДНОРОДНЫЕ</v>
      </c>
      <c r="M42" s="29">
        <f t="shared" si="5"/>
        <v>134761.22</v>
      </c>
    </row>
    <row r="43" spans="1:13" s="28" customFormat="1" ht="30" x14ac:dyDescent="0.25">
      <c r="A43" s="4">
        <v>24</v>
      </c>
      <c r="B43" s="30" t="s">
        <v>53</v>
      </c>
      <c r="C43" s="32" t="s">
        <v>67</v>
      </c>
      <c r="D43" s="31">
        <v>1</v>
      </c>
      <c r="E43" s="9">
        <v>143916.63</v>
      </c>
      <c r="F43" s="5">
        <v>143913</v>
      </c>
      <c r="G43" s="29">
        <v>144277.87</v>
      </c>
      <c r="H43" s="29">
        <f t="shared" si="0"/>
        <v>144035.83333333334</v>
      </c>
      <c r="I43" s="27">
        <f t="shared" si="1"/>
        <v>3</v>
      </c>
      <c r="J43" s="27">
        <f t="shared" si="2"/>
        <v>209.61775982328322</v>
      </c>
      <c r="K43" s="27">
        <f t="shared" si="3"/>
        <v>0.14553167428703498</v>
      </c>
      <c r="L43" s="27" t="str">
        <f t="shared" si="4"/>
        <v>ОДНОРОДНЫЕ</v>
      </c>
      <c r="M43" s="29">
        <f t="shared" si="5"/>
        <v>144035.83333333334</v>
      </c>
    </row>
    <row r="44" spans="1:13" s="28" customFormat="1" x14ac:dyDescent="0.25">
      <c r="A44" s="4">
        <v>25</v>
      </c>
      <c r="B44" s="30" t="s">
        <v>54</v>
      </c>
      <c r="C44" s="32" t="s">
        <v>67</v>
      </c>
      <c r="D44" s="31">
        <v>2</v>
      </c>
      <c r="E44" s="9">
        <v>28017.66</v>
      </c>
      <c r="F44" s="5">
        <v>28017</v>
      </c>
      <c r="G44" s="29">
        <v>28082.34</v>
      </c>
      <c r="H44" s="29">
        <f t="shared" si="0"/>
        <v>28039</v>
      </c>
      <c r="I44" s="27">
        <f t="shared" si="1"/>
        <v>3</v>
      </c>
      <c r="J44" s="27">
        <f t="shared" si="2"/>
        <v>37.534991674436391</v>
      </c>
      <c r="K44" s="27">
        <f t="shared" si="3"/>
        <v>0.13386708397031419</v>
      </c>
      <c r="L44" s="27" t="str">
        <f t="shared" si="4"/>
        <v>ОДНОРОДНЫЕ</v>
      </c>
      <c r="M44" s="29">
        <f t="shared" si="5"/>
        <v>56078</v>
      </c>
    </row>
    <row r="45" spans="1:13" s="28" customFormat="1" ht="30" x14ac:dyDescent="0.25">
      <c r="A45" s="4">
        <v>26</v>
      </c>
      <c r="B45" s="30" t="s">
        <v>55</v>
      </c>
      <c r="C45" s="32" t="s">
        <v>67</v>
      </c>
      <c r="D45" s="31">
        <v>1</v>
      </c>
      <c r="E45" s="9">
        <v>13182.95</v>
      </c>
      <c r="F45" s="5">
        <v>13178</v>
      </c>
      <c r="G45" s="29">
        <v>13213.64</v>
      </c>
      <c r="H45" s="29">
        <f t="shared" si="0"/>
        <v>13191.529999999999</v>
      </c>
      <c r="I45" s="27">
        <f t="shared" si="1"/>
        <v>3</v>
      </c>
      <c r="J45" s="27">
        <f t="shared" si="2"/>
        <v>19.307115268728804</v>
      </c>
      <c r="K45" s="27">
        <f t="shared" si="3"/>
        <v>0.14635993905732547</v>
      </c>
      <c r="L45" s="27" t="str">
        <f t="shared" si="4"/>
        <v>ОДНОРОДНЫЕ</v>
      </c>
      <c r="M45" s="29">
        <f t="shared" si="5"/>
        <v>13191.529999999999</v>
      </c>
    </row>
    <row r="46" spans="1:13" s="28" customFormat="1" x14ac:dyDescent="0.25">
      <c r="A46" s="4">
        <v>27</v>
      </c>
      <c r="B46" s="30" t="s">
        <v>56</v>
      </c>
      <c r="C46" s="32"/>
      <c r="D46" s="31">
        <v>1</v>
      </c>
      <c r="E46" s="9">
        <v>12307.68</v>
      </c>
      <c r="F46" s="5">
        <v>12298</v>
      </c>
      <c r="G46" s="29">
        <v>12336.61</v>
      </c>
      <c r="H46" s="29">
        <f t="shared" si="0"/>
        <v>12314.096666666666</v>
      </c>
      <c r="I46" s="27">
        <f t="shared" si="1"/>
        <v>3</v>
      </c>
      <c r="J46" s="27">
        <f t="shared" si="2"/>
        <v>20.088883327187318</v>
      </c>
      <c r="K46" s="27">
        <f t="shared" si="3"/>
        <v>0.16313728786591725</v>
      </c>
      <c r="L46" s="27" t="str">
        <f t="shared" si="4"/>
        <v>ОДНОРОДНЫЕ</v>
      </c>
      <c r="M46" s="29">
        <f t="shared" si="5"/>
        <v>12314.096666666666</v>
      </c>
    </row>
    <row r="47" spans="1:13" s="28" customFormat="1" ht="15" customHeight="1" x14ac:dyDescent="0.25">
      <c r="A47" s="4">
        <v>28</v>
      </c>
      <c r="B47" s="30" t="s">
        <v>57</v>
      </c>
      <c r="C47" s="32" t="s">
        <v>67</v>
      </c>
      <c r="D47" s="31">
        <v>1</v>
      </c>
      <c r="E47" s="9">
        <v>49634.64</v>
      </c>
      <c r="F47" s="5">
        <v>49632</v>
      </c>
      <c r="G47" s="29">
        <v>49752.34</v>
      </c>
      <c r="H47" s="29">
        <f t="shared" si="0"/>
        <v>49672.993333333325</v>
      </c>
      <c r="I47" s="27">
        <f t="shared" si="1"/>
        <v>3</v>
      </c>
      <c r="J47" s="27">
        <f t="shared" si="2"/>
        <v>68.728906097311622</v>
      </c>
      <c r="K47" s="27">
        <f t="shared" si="3"/>
        <v>0.13836272285042811</v>
      </c>
      <c r="L47" s="27" t="str">
        <f t="shared" si="4"/>
        <v>ОДНОРОДНЫЕ</v>
      </c>
      <c r="M47" s="29">
        <f t="shared" si="5"/>
        <v>49672.993333333325</v>
      </c>
    </row>
    <row r="48" spans="1:13" s="28" customFormat="1" ht="30" x14ac:dyDescent="0.25">
      <c r="A48" s="4">
        <v>29</v>
      </c>
      <c r="B48" s="30" t="s">
        <v>58</v>
      </c>
      <c r="C48" s="32" t="s">
        <v>67</v>
      </c>
      <c r="D48" s="31">
        <v>1</v>
      </c>
      <c r="E48" s="9">
        <v>46803.35</v>
      </c>
      <c r="F48" s="5">
        <v>46794</v>
      </c>
      <c r="G48" s="29">
        <v>46914.23</v>
      </c>
      <c r="H48" s="29">
        <f t="shared" si="0"/>
        <v>46837.193333333336</v>
      </c>
      <c r="I48" s="27">
        <f t="shared" si="1"/>
        <v>3</v>
      </c>
      <c r="J48" s="27">
        <f t="shared" si="2"/>
        <v>66.879306465704545</v>
      </c>
      <c r="K48" s="27">
        <f t="shared" si="3"/>
        <v>0.14279102078071687</v>
      </c>
      <c r="L48" s="27" t="str">
        <f t="shared" si="4"/>
        <v>ОДНОРОДНЫЕ</v>
      </c>
      <c r="M48" s="29">
        <f t="shared" si="5"/>
        <v>46837.193333333336</v>
      </c>
    </row>
    <row r="49" spans="1:15" s="28" customFormat="1" ht="30" x14ac:dyDescent="0.25">
      <c r="A49" s="4">
        <v>30</v>
      </c>
      <c r="B49" s="30" t="s">
        <v>59</v>
      </c>
      <c r="C49" s="32" t="s">
        <v>67</v>
      </c>
      <c r="D49" s="31">
        <v>1</v>
      </c>
      <c r="E49" s="9">
        <v>52023.4</v>
      </c>
      <c r="F49" s="5">
        <v>52019</v>
      </c>
      <c r="G49" s="29">
        <v>52143.19</v>
      </c>
      <c r="H49" s="29">
        <f t="shared" si="0"/>
        <v>52061.863333333335</v>
      </c>
      <c r="I49" s="27">
        <f t="shared" si="1"/>
        <v>3</v>
      </c>
      <c r="J49" s="27">
        <f t="shared" si="2"/>
        <v>70.465310851038382</v>
      </c>
      <c r="K49" s="27">
        <f t="shared" si="3"/>
        <v>0.13534919101891227</v>
      </c>
      <c r="L49" s="27" t="str">
        <f t="shared" si="4"/>
        <v>ОДНОРОДНЫЕ</v>
      </c>
      <c r="M49" s="29">
        <f t="shared" si="5"/>
        <v>52061.863333333335</v>
      </c>
    </row>
    <row r="50" spans="1:15" s="28" customFormat="1" ht="30" x14ac:dyDescent="0.25">
      <c r="A50" s="4">
        <v>31</v>
      </c>
      <c r="B50" s="30" t="s">
        <v>60</v>
      </c>
      <c r="C50" s="32" t="s">
        <v>67</v>
      </c>
      <c r="D50" s="31">
        <v>1</v>
      </c>
      <c r="E50" s="9">
        <v>28833.09</v>
      </c>
      <c r="F50" s="5">
        <v>28831</v>
      </c>
      <c r="G50" s="29">
        <v>28901.95</v>
      </c>
      <c r="H50" s="29">
        <f t="shared" si="0"/>
        <v>28855.346666666665</v>
      </c>
      <c r="I50" s="27">
        <f t="shared" si="1"/>
        <v>3</v>
      </c>
      <c r="J50" s="27">
        <f t="shared" si="2"/>
        <v>40.373196966965153</v>
      </c>
      <c r="K50" s="27">
        <f t="shared" si="3"/>
        <v>0.13991582715450016</v>
      </c>
      <c r="L50" s="27" t="str">
        <f t="shared" si="4"/>
        <v>ОДНОРОДНЫЕ</v>
      </c>
      <c r="M50" s="29">
        <f t="shared" si="5"/>
        <v>28855.346666666665</v>
      </c>
    </row>
    <row r="51" spans="1:15" s="28" customFormat="1" x14ac:dyDescent="0.25">
      <c r="A51" s="4">
        <v>32</v>
      </c>
      <c r="B51" s="30" t="s">
        <v>61</v>
      </c>
      <c r="C51" s="32" t="s">
        <v>67</v>
      </c>
      <c r="D51" s="31">
        <v>2</v>
      </c>
      <c r="E51" s="9">
        <v>32902.21</v>
      </c>
      <c r="F51" s="5">
        <v>32901</v>
      </c>
      <c r="G51" s="29">
        <v>32978.99</v>
      </c>
      <c r="H51" s="29">
        <f t="shared" si="0"/>
        <v>32927.399999999994</v>
      </c>
      <c r="I51" s="27">
        <f t="shared" si="1"/>
        <v>3</v>
      </c>
      <c r="J51" s="27">
        <f t="shared" si="2"/>
        <v>44.682346625931778</v>
      </c>
      <c r="K51" s="27">
        <f t="shared" si="3"/>
        <v>0.13569958947846408</v>
      </c>
      <c r="L51" s="27" t="str">
        <f t="shared" si="4"/>
        <v>ОДНОРОДНЫЕ</v>
      </c>
      <c r="M51" s="29">
        <f t="shared" si="5"/>
        <v>65854.799999999988</v>
      </c>
    </row>
    <row r="52" spans="1:15" s="28" customFormat="1" ht="15" customHeight="1" x14ac:dyDescent="0.25">
      <c r="A52" s="4">
        <v>33</v>
      </c>
      <c r="B52" s="30" t="s">
        <v>62</v>
      </c>
      <c r="C52" s="32" t="s">
        <v>67</v>
      </c>
      <c r="D52" s="31">
        <v>2</v>
      </c>
      <c r="E52" s="9">
        <v>66392.7</v>
      </c>
      <c r="F52" s="5">
        <v>66385</v>
      </c>
      <c r="G52" s="29">
        <v>66547.47</v>
      </c>
      <c r="H52" s="29">
        <f t="shared" si="0"/>
        <v>66441.723333333342</v>
      </c>
      <c r="I52" s="27">
        <f t="shared" si="1"/>
        <v>3</v>
      </c>
      <c r="J52" s="27">
        <f t="shared" si="2"/>
        <v>91.660191104609851</v>
      </c>
      <c r="K52" s="27">
        <f t="shared" si="3"/>
        <v>0.13795577011866064</v>
      </c>
      <c r="L52" s="27" t="str">
        <f t="shared" si="4"/>
        <v>ОДНОРОДНЫЕ</v>
      </c>
      <c r="M52" s="29">
        <f t="shared" si="5"/>
        <v>132883.44666666668</v>
      </c>
    </row>
    <row r="53" spans="1:15" s="28" customFormat="1" x14ac:dyDescent="0.25">
      <c r="A53" s="4">
        <v>34</v>
      </c>
      <c r="B53" s="30" t="s">
        <v>63</v>
      </c>
      <c r="C53" s="32" t="s">
        <v>67</v>
      </c>
      <c r="D53" s="31">
        <v>1</v>
      </c>
      <c r="E53" s="9">
        <v>55987.03</v>
      </c>
      <c r="F53" s="5">
        <v>55979</v>
      </c>
      <c r="G53" s="29">
        <v>56116.94</v>
      </c>
      <c r="H53" s="29">
        <f t="shared" si="0"/>
        <v>56027.656666666669</v>
      </c>
      <c r="I53" s="27">
        <f t="shared" si="1"/>
        <v>3</v>
      </c>
      <c r="J53" s="27">
        <f t="shared" si="2"/>
        <v>77.425805990855451</v>
      </c>
      <c r="K53" s="27">
        <f t="shared" si="3"/>
        <v>0.13819211903059919</v>
      </c>
      <c r="L53" s="27" t="str">
        <f t="shared" si="4"/>
        <v>ОДНОРОДНЫЕ</v>
      </c>
      <c r="M53" s="29">
        <f t="shared" si="5"/>
        <v>56027.656666666669</v>
      </c>
    </row>
    <row r="54" spans="1:15" s="28" customFormat="1" x14ac:dyDescent="0.25">
      <c r="A54" s="4">
        <v>35</v>
      </c>
      <c r="B54" s="30" t="s">
        <v>64</v>
      </c>
      <c r="C54" s="32" t="s">
        <v>67</v>
      </c>
      <c r="D54" s="31">
        <v>1</v>
      </c>
      <c r="E54" s="9">
        <v>35983.53</v>
      </c>
      <c r="F54" s="5">
        <v>35981</v>
      </c>
      <c r="G54" s="29">
        <v>36067.35</v>
      </c>
      <c r="H54" s="29">
        <f t="shared" si="0"/>
        <v>36010.626666666671</v>
      </c>
      <c r="I54" s="27">
        <f t="shared" si="1"/>
        <v>3</v>
      </c>
      <c r="J54" s="27">
        <f t="shared" si="2"/>
        <v>49.140132614119821</v>
      </c>
      <c r="K54" s="27">
        <f t="shared" si="3"/>
        <v>0.13646008737639245</v>
      </c>
      <c r="L54" s="27" t="str">
        <f t="shared" si="4"/>
        <v>ОДНОРОДНЫЕ</v>
      </c>
      <c r="M54" s="29">
        <f t="shared" si="5"/>
        <v>36010.626666666671</v>
      </c>
    </row>
    <row r="55" spans="1:15" s="23" customFormat="1" ht="30" x14ac:dyDescent="0.25">
      <c r="A55" s="4">
        <v>36</v>
      </c>
      <c r="B55" s="30" t="s">
        <v>65</v>
      </c>
      <c r="C55" s="32" t="s">
        <v>67</v>
      </c>
      <c r="D55" s="31">
        <v>1</v>
      </c>
      <c r="E55" s="9">
        <v>20327.560000000001</v>
      </c>
      <c r="F55" s="5">
        <v>20328</v>
      </c>
      <c r="G55" s="24">
        <v>20376.07</v>
      </c>
      <c r="H55" s="24">
        <f t="shared" ref="H55:H56" si="6">AVERAGE(E55:G55)</f>
        <v>20343.876666666667</v>
      </c>
      <c r="I55" s="25">
        <f t="shared" ref="I55:I56" si="7" xml:space="preserve"> COUNT(E55:G55)</f>
        <v>3</v>
      </c>
      <c r="J55" s="25">
        <f t="shared" ref="J55:J56" si="8">STDEV(E55:G55)</f>
        <v>27.881112483781965</v>
      </c>
      <c r="K55" s="25">
        <f t="shared" ref="K55:K56" si="9">J55/H55*100</f>
        <v>0.13704916196953268</v>
      </c>
      <c r="L55" s="25" t="str">
        <f t="shared" ref="L55:L56" si="10">IF(K55&lt;33,"ОДНОРОДНЫЕ","НЕОДНОРОДНЫЕ")</f>
        <v>ОДНОРОДНЫЕ</v>
      </c>
      <c r="M55" s="24">
        <f t="shared" ref="M55:M56" si="11">D55*H55</f>
        <v>20343.876666666667</v>
      </c>
    </row>
    <row r="56" spans="1:15" s="23" customFormat="1" ht="30" x14ac:dyDescent="0.25">
      <c r="A56" s="4">
        <v>37</v>
      </c>
      <c r="B56" s="30" t="s">
        <v>66</v>
      </c>
      <c r="C56" s="32" t="s">
        <v>67</v>
      </c>
      <c r="D56" s="31">
        <v>1</v>
      </c>
      <c r="E56" s="9">
        <v>33997.480000000003</v>
      </c>
      <c r="F56" s="5">
        <v>33990</v>
      </c>
      <c r="G56" s="24">
        <v>34078.44</v>
      </c>
      <c r="H56" s="24">
        <f t="shared" si="6"/>
        <v>34021.973333333335</v>
      </c>
      <c r="I56" s="25">
        <f t="shared" si="7"/>
        <v>3</v>
      </c>
      <c r="J56" s="25">
        <f t="shared" si="8"/>
        <v>49.044377183662824</v>
      </c>
      <c r="K56" s="25">
        <f t="shared" si="9"/>
        <v>0.14415500448238597</v>
      </c>
      <c r="L56" s="25" t="str">
        <f t="shared" si="10"/>
        <v>ОДНОРОДНЫЕ</v>
      </c>
      <c r="M56" s="24">
        <f t="shared" si="11"/>
        <v>34021.973333333335</v>
      </c>
      <c r="O56" s="26"/>
    </row>
    <row r="57" spans="1:15" x14ac:dyDescent="0.25">
      <c r="A57" s="4"/>
      <c r="B57" s="11"/>
      <c r="C57" s="10"/>
      <c r="D57" s="6"/>
      <c r="E57" s="22">
        <f>SUMPRODUCT($D$20:$D$56,E20:E56)</f>
        <v>3961192.84</v>
      </c>
      <c r="F57" s="29">
        <f t="shared" ref="F57:G57" si="12">SUMPRODUCT($D$20:$D$56,F20:F56)</f>
        <v>3960616</v>
      </c>
      <c r="G57" s="29">
        <f t="shared" si="12"/>
        <v>3970831.3700000006</v>
      </c>
      <c r="H57" s="15"/>
      <c r="I57" s="17"/>
      <c r="J57" s="17"/>
      <c r="K57" s="17"/>
      <c r="L57" s="17"/>
      <c r="M57" s="3">
        <f>SUM(M20:M56)</f>
        <v>3964213.4033333333</v>
      </c>
    </row>
    <row r="59" spans="1:15" x14ac:dyDescent="0.25">
      <c r="A59" s="38" t="s">
        <v>20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5" x14ac:dyDescent="0.25">
      <c r="A60" s="39" t="s">
        <v>19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5" ht="1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5" s="8" customFormat="1" x14ac:dyDescent="0.25">
      <c r="A62" s="34" t="s">
        <v>71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7"/>
      <c r="O62" s="7"/>
    </row>
    <row r="64" spans="1:15" x14ac:dyDescent="0.25">
      <c r="J64" s="19"/>
    </row>
    <row r="68" spans="12:12" x14ac:dyDescent="0.25">
      <c r="L68" s="19"/>
    </row>
  </sheetData>
  <mergeCells count="18">
    <mergeCell ref="G3:M3"/>
    <mergeCell ref="B18:B19"/>
    <mergeCell ref="C18:D18"/>
    <mergeCell ref="A62:M62"/>
    <mergeCell ref="A61:M61"/>
    <mergeCell ref="J12:K12"/>
    <mergeCell ref="B14:L14"/>
    <mergeCell ref="A59:M59"/>
    <mergeCell ref="A60:M60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57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57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2023-04-24T03:17:30Z</dcterms:modified>
</cp:coreProperties>
</file>