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H21" i="1" l="1"/>
  <c r="M21" i="1" s="1"/>
  <c r="I21" i="1"/>
  <c r="J21" i="1"/>
  <c r="K21" i="1" l="1"/>
  <c r="L2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<sst xmlns="http://schemas.openxmlformats.org/spreadsheetml/2006/main" count="39" uniqueCount="37">
  <si>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</si>
  <si>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</si>
  <si>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</si>
  <si>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</si>
  <si>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</si>
  <si>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</si>
  <si>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</si>
  <si>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</si>
  <si>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</si>
  <si>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</si>
  <si>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</si>
  <si>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</si>
  <si>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</si>
  <si>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</si>
  <si>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</si>
  <si>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</si>
  <si>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</si>
  <si>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</si>
  <si>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</si>
  <si>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</si>
  <si>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</si>
  <si>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</si>
  <si>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</si>
  <si>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</si>
  <si>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</si>
  <si>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</si>
  <si>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Источник № 1</t>
  </si>
  <si>
    <t>Источник № 2</t>
  </si>
  <si>
    <t>Источник № 3</t>
  </si>
  <si>
    <t>№ 176-23</t>
  </si>
  <si>
    <t>на поставку медицинского оборудования (эндовидеокамера) путем запроса котировок</t>
  </si>
  <si>
    <t>Эндовидеокамера - головка камеры
20212030</t>
  </si>
  <si>
    <t>Начальная (максимальная) цена договора устанавливается в размере 256280 руб. (двести пятьдесят шесть тысяч двести восемьдесят рублей 00 копеек)</t>
  </si>
  <si>
    <t>вх. № 2853-07/23 от 17.07.2023</t>
  </si>
  <si>
    <t>вх. № 2852-07/23 от 17.07.2023</t>
  </si>
  <si>
    <t>вх. № 2851-07/23 от 17.07.2023</t>
  </si>
  <si>
    <t>(в редакции с изменениями от 21.07.2023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</si>
</sst>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85" zoomScaleNormal="85" zoomScalePageLayoutView="70" workbookViewId="0">
      <selection activeCell="K8" sqref="K8:M8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7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21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22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36" t="s">
        <v>30</v>
      </c>
      <c r="H4" s="36"/>
      <c r="I4" s="36"/>
      <c r="J4" s="36"/>
      <c r="K4" s="36"/>
      <c r="L4" s="36"/>
      <c r="M4" s="36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23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24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29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37" t="s">
        <v>36</v>
      </c>
      <c r="L8" s="37"/>
      <c r="M8" s="37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13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18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14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26" t="s">
        <v>17</v>
      </c>
      <c r="K13" s="26"/>
      <c r="L13" s="7"/>
      <c r="M13" s="3" t="s">
        <v>15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26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5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5" ht="54.6" customHeight="1" x14ac:dyDescent="0.25">
      <c r="A18" s="29" t="s">
        <v>11</v>
      </c>
      <c r="B18" s="30"/>
      <c r="C18" s="31">
        <f>M21</f>
        <v>256280</v>
      </c>
      <c r="D18" s="30"/>
      <c r="E18" s="22" t="s">
        <v>35</v>
      </c>
      <c r="F18" s="22" t="s">
        <v>34</v>
      </c>
      <c r="G18" s="22" t="s">
        <v>33</v>
      </c>
      <c r="H18" s="9"/>
      <c r="I18" s="10"/>
      <c r="J18" s="10"/>
      <c r="K18" s="10"/>
      <c r="L18" s="10"/>
      <c r="M18" s="9"/>
    </row>
    <row r="19" spans="1:15" ht="30" customHeight="1" x14ac:dyDescent="0.25">
      <c r="A19" s="34" t="s">
        <v>0</v>
      </c>
      <c r="B19" s="34" t="s">
        <v>1</v>
      </c>
      <c r="C19" s="34" t="s">
        <v>2</v>
      </c>
      <c r="D19" s="34"/>
      <c r="E19" s="9" t="s">
        <v>26</v>
      </c>
      <c r="F19" s="9" t="s">
        <v>27</v>
      </c>
      <c r="G19" s="9" t="s">
        <v>28</v>
      </c>
      <c r="H19" s="32" t="s">
        <v>12</v>
      </c>
      <c r="I19" s="34" t="s">
        <v>8</v>
      </c>
      <c r="J19" s="34" t="s">
        <v>9</v>
      </c>
      <c r="K19" s="34" t="s">
        <v>10</v>
      </c>
      <c r="L19" s="34" t="s">
        <v>6</v>
      </c>
      <c r="M19" s="28" t="s">
        <v>7</v>
      </c>
    </row>
    <row r="20" spans="1:15" x14ac:dyDescent="0.25">
      <c r="A20" s="35"/>
      <c r="B20" s="35"/>
      <c r="C20" s="11" t="s">
        <v>3</v>
      </c>
      <c r="D20" s="11" t="s">
        <v>4</v>
      </c>
      <c r="E20" s="15" t="s">
        <v>5</v>
      </c>
      <c r="F20" s="9" t="s">
        <v>5</v>
      </c>
      <c r="G20" s="9" t="s">
        <v>5</v>
      </c>
      <c r="H20" s="33"/>
      <c r="I20" s="34"/>
      <c r="J20" s="34"/>
      <c r="K20" s="34"/>
      <c r="L20" s="34"/>
      <c r="M20" s="28"/>
    </row>
    <row r="21" spans="1:15" ht="30" x14ac:dyDescent="0.25">
      <c r="A21" s="21">
        <v>1</v>
      </c>
      <c r="B21" s="19" t="s">
        <v>31</v>
      </c>
      <c r="C21" s="21" t="s">
        <v>25</v>
      </c>
      <c r="D21" s="18">
        <v>1</v>
      </c>
      <c r="E21" s="20">
        <v>253950</v>
      </c>
      <c r="F21" s="12">
        <v>259550</v>
      </c>
      <c r="G21" s="16">
        <v>255340</v>
      </c>
      <c r="H21" s="16">
        <f t="shared" ref="H21" si="0">AVERAGE(E21:G21)</f>
        <v>256280</v>
      </c>
      <c r="I21" s="17">
        <f t="shared" ref="I21" si="1" xml:space="preserve"> COUNT(E21:G21)</f>
        <v>3</v>
      </c>
      <c r="J21" s="17">
        <f t="shared" ref="J21" si="2">STDEV(E21:G21)</f>
        <v>2915.9389568370598</v>
      </c>
      <c r="K21" s="17">
        <f t="shared" ref="K21" si="3">J21/H21*100</f>
        <v>1.1377941926163024</v>
      </c>
      <c r="L21" s="17" t="str">
        <f t="shared" ref="L21" si="4">IF(K21&lt;33,"ОДНОРОДНЫЕ","НЕОДНОРОДНЫЕ")</f>
        <v>ОДНОРОДНЫЕ</v>
      </c>
      <c r="M21" s="16">
        <f t="shared" ref="M21" si="5">D21*H21</f>
        <v>256280</v>
      </c>
    </row>
    <row r="22" spans="1:15" x14ac:dyDescent="0.25">
      <c r="A22" s="7"/>
      <c r="B22" s="7"/>
      <c r="C22" s="7"/>
      <c r="D22" s="7"/>
      <c r="E22" s="3"/>
      <c r="F22" s="3"/>
      <c r="G22" s="3"/>
      <c r="H22" s="3"/>
      <c r="I22" s="7"/>
      <c r="J22" s="7"/>
      <c r="K22" s="7"/>
      <c r="L22" s="7"/>
      <c r="M22" s="3"/>
    </row>
    <row r="23" spans="1:15" s="7" customFormat="1" ht="33.6" customHeight="1" x14ac:dyDescent="0.25">
      <c r="A23" s="27" t="s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5" s="7" customFormat="1" x14ac:dyDescent="0.25">
      <c r="A24" s="25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5" s="7" customFormat="1" ht="1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5" s="14" customFormat="1" x14ac:dyDescent="0.25">
      <c r="A26" s="23" t="s">
        <v>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3"/>
      <c r="O26" s="13"/>
    </row>
  </sheetData>
  <mergeCells count="19">
    <mergeCell ref="G4:M4"/>
    <mergeCell ref="B19:B20"/>
    <mergeCell ref="C19:D19"/>
    <mergeCell ref="K8:M8"/>
    <mergeCell ref="A26:M26"/>
    <mergeCell ref="A25:M25"/>
    <mergeCell ref="J13:K13"/>
    <mergeCell ref="B15:L15"/>
    <mergeCell ref="A23:M23"/>
    <mergeCell ref="A24:M24"/>
    <mergeCell ref="M19:M20"/>
    <mergeCell ref="A18:B18"/>
    <mergeCell ref="C18:D18"/>
    <mergeCell ref="H19:H20"/>
    <mergeCell ref="I19:I20"/>
    <mergeCell ref="J19:J20"/>
    <mergeCell ref="K19:K20"/>
    <mergeCell ref="L19:L20"/>
    <mergeCell ref="A19:A20"/>
  </mergeCells>
  <conditionalFormatting sqref="L21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2023-07-21T07:26:22Z</dcterms:modified>
</cp:coreProperties>
</file>