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9" i="1"/>
  <c r="I20" i="1"/>
  <c r="N20" i="1" s="1"/>
  <c r="J20" i="1"/>
  <c r="K20" i="1"/>
  <c r="I21" i="1"/>
  <c r="J21" i="1"/>
  <c r="K21" i="1"/>
  <c r="I22" i="1"/>
  <c r="J22" i="1"/>
  <c r="K22" i="1"/>
  <c r="L22" i="1" s="1"/>
  <c r="M22" i="1" s="1"/>
  <c r="N22" i="1"/>
  <c r="F27" i="1"/>
  <c r="G27" i="1"/>
  <c r="E27" i="1"/>
  <c r="L20" i="1" l="1"/>
  <c r="M20" i="1" s="1"/>
  <c r="L21" i="1"/>
  <c r="M21" i="1" s="1"/>
  <c r="L19" i="1"/>
  <c r="M19" i="1" s="1"/>
  <c r="N21" i="1"/>
  <c r="N19" i="1"/>
  <c r="I24" i="1"/>
  <c r="N24" i="1" s="1"/>
  <c r="J24" i="1"/>
  <c r="K24" i="1"/>
  <c r="I25" i="1"/>
  <c r="N25" i="1" s="1"/>
  <c r="J25" i="1"/>
  <c r="K25" i="1"/>
  <c r="L25" i="1" s="1"/>
  <c r="M25" i="1" s="1"/>
  <c r="I26" i="1"/>
  <c r="N26" i="1" s="1"/>
  <c r="J26" i="1"/>
  <c r="K26" i="1"/>
  <c r="L26" i="1" s="1"/>
  <c r="M26" i="1" s="1"/>
  <c r="K23" i="1"/>
  <c r="I23" i="1"/>
  <c r="N23" i="1" s="1"/>
  <c r="J23" i="1"/>
  <c r="N27" i="1" l="1"/>
  <c r="C16" i="1" s="1"/>
  <c r="L23" i="1"/>
  <c r="L24" i="1"/>
  <c r="M24" i="1" s="1"/>
  <c r="M23" i="1" l="1"/>
</calcChain>
</file>

<file path=xl/sharedStrings.xml><?xml version="1.0" encoding="utf-8"?>
<sst xmlns="http://schemas.openxmlformats.org/spreadsheetml/2006/main" count="53" uniqueCount="45">
  <si>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</si>
  <si>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</si>
  <si>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</si>
  <si>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</si>
  <si>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</si>
  <si>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</si>
  <si>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</si>
  <si>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</si>
  <si>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</si>
  <si>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</si>
  <si>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</si>
  <si>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</si>
  <si>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</si>
  <si>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</si>
  <si>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</si>
  <si>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</si>
  <si>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</si>
  <si>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</si>
  <si>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</si>
  <si>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</si>
  <si>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</si>
  <si>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шт</t>
  </si>
  <si>
    <t>к Извещению о проведении закупки в электронном магазине, участниками которой могут быть только</t>
  </si>
  <si>
    <t>Источник № 1</t>
  </si>
  <si>
    <t>Источник № 2</t>
  </si>
  <si>
    <t>Источник № 3</t>
  </si>
  <si>
    <t xml:space="preserve"> субъекты малого и среднего предпринимательства  </t>
  </si>
  <si>
    <t>Источник № 4</t>
  </si>
  <si>
    <t>№ 172-23</t>
  </si>
  <si>
    <t xml:space="preserve">на поставку строительных материалов </t>
  </si>
  <si>
    <t>ВДК</t>
  </si>
  <si>
    <t>Эмаль акриловая глянцевая</t>
  </si>
  <si>
    <t>Грунт-эмаль по ржавчине «3 в 1»</t>
  </si>
  <si>
    <t>Плинтус мягкий напольный</t>
  </si>
  <si>
    <t xml:space="preserve">Гидроизоляция акриловая </t>
  </si>
  <si>
    <t>Битум твердый</t>
  </si>
  <si>
    <t>Стеклохолст</t>
  </si>
  <si>
    <t>Штукатурка</t>
  </si>
  <si>
    <t>кг.</t>
  </si>
  <si>
    <t>кг</t>
  </si>
  <si>
    <t>вх. № 2634-06/23 от 27.06.2023</t>
  </si>
  <si>
    <t>вх. № 2635-06/23 от 27.06.2023</t>
  </si>
  <si>
    <t>вх. № 2636-06/23 от 27.06.2023</t>
  </si>
  <si>
    <t>Начальная (максимальная) цена договора  устанавливается в размере 645067,80 руб. (шестьсот сорок пять тысяч шестьдесят семь рублей восемьдесят копеек)</t>
  </si>
  <si>
    <t xml:space="preserve">Начальная (максимальная) цена договора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</si>
</sst>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85" zoomScaleNormal="85" zoomScalePageLayoutView="70" workbookViewId="0">
      <selection activeCell="M40" sqref="M40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7.28515625" style="2" customWidth="1"/>
    <col min="8" max="8" width="17.2851562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22.42578125" style="1" bestFit="1" customWidth="1"/>
    <col min="14" max="14" width="15.42578125" style="2" customWidth="1"/>
    <col min="15" max="15" width="9.140625" style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20</v>
      </c>
    </row>
    <row r="2" spans="1:14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22</v>
      </c>
    </row>
    <row r="3" spans="1:14" x14ac:dyDescent="0.25">
      <c r="A3" s="7"/>
      <c r="B3" s="7"/>
      <c r="C3" s="7"/>
      <c r="D3" s="7"/>
      <c r="E3" s="3"/>
      <c r="F3" s="3"/>
      <c r="G3" s="34" t="s">
        <v>26</v>
      </c>
      <c r="H3" s="34"/>
      <c r="I3" s="34"/>
      <c r="J3" s="34"/>
      <c r="K3" s="34"/>
      <c r="L3" s="34"/>
      <c r="M3" s="34"/>
      <c r="N3" s="34"/>
    </row>
    <row r="4" spans="1:14" x14ac:dyDescent="0.25">
      <c r="A4" s="27"/>
      <c r="B4" s="27"/>
      <c r="C4" s="27"/>
      <c r="D4" s="27"/>
      <c r="E4" s="3"/>
      <c r="F4" s="3"/>
      <c r="G4" s="34" t="s">
        <v>29</v>
      </c>
      <c r="H4" s="34"/>
      <c r="I4" s="34"/>
      <c r="J4" s="34"/>
      <c r="K4" s="34"/>
      <c r="L4" s="34"/>
      <c r="M4" s="34"/>
      <c r="N4" s="34"/>
    </row>
    <row r="5" spans="1:14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28</v>
      </c>
    </row>
    <row r="6" spans="1:14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3"/>
    </row>
    <row r="7" spans="1:14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5" t="s">
        <v>12</v>
      </c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6" t="s">
        <v>17</v>
      </c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6" t="s">
        <v>13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3"/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38" t="s">
        <v>16</v>
      </c>
      <c r="L11" s="38"/>
      <c r="M11" s="7"/>
      <c r="N11" s="3" t="s">
        <v>14</v>
      </c>
    </row>
    <row r="12" spans="1:14" ht="18.75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7"/>
      <c r="L12" s="7"/>
      <c r="M12" s="7"/>
      <c r="N12" s="4"/>
    </row>
    <row r="13" spans="1:14" ht="18.75" x14ac:dyDescent="0.25">
      <c r="A13" s="7"/>
      <c r="B13" s="38" t="s">
        <v>15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"/>
    </row>
    <row r="14" spans="1:14" x14ac:dyDescent="0.25">
      <c r="A14" s="7"/>
      <c r="B14" s="7"/>
      <c r="C14" s="7"/>
      <c r="D14" s="7"/>
      <c r="E14" s="3"/>
      <c r="F14" s="3"/>
      <c r="G14" s="3"/>
      <c r="H14" s="3"/>
      <c r="I14" s="3"/>
      <c r="J14" s="7"/>
      <c r="K14" s="7"/>
      <c r="L14" s="7"/>
      <c r="M14" s="7"/>
      <c r="N14" s="3"/>
    </row>
    <row r="15" spans="1:14" x14ac:dyDescent="0.25">
      <c r="A15" s="7"/>
      <c r="B15" s="7"/>
      <c r="C15" s="7"/>
      <c r="D15" s="7"/>
      <c r="E15" s="3"/>
      <c r="F15" s="3"/>
      <c r="G15" s="3"/>
      <c r="H15" s="3"/>
      <c r="I15" s="3"/>
      <c r="J15" s="7"/>
      <c r="K15" s="7"/>
      <c r="L15" s="7"/>
      <c r="M15" s="7"/>
      <c r="N15" s="3"/>
    </row>
    <row r="16" spans="1:14" ht="30" x14ac:dyDescent="0.25">
      <c r="A16" s="41" t="s">
        <v>44</v>
      </c>
      <c r="B16" s="42"/>
      <c r="C16" s="43">
        <f>N27</f>
        <v>645067.80000000005</v>
      </c>
      <c r="D16" s="42"/>
      <c r="E16" s="26" t="s">
        <v>40</v>
      </c>
      <c r="F16" s="26" t="s">
        <v>41</v>
      </c>
      <c r="G16" s="26" t="s">
        <v>42</v>
      </c>
      <c r="H16" s="26"/>
      <c r="I16" s="9"/>
      <c r="J16" s="10"/>
      <c r="K16" s="10"/>
      <c r="L16" s="10"/>
      <c r="M16" s="10"/>
      <c r="N16" s="9"/>
    </row>
    <row r="17" spans="1:16" x14ac:dyDescent="0.25">
      <c r="A17" s="32" t="s">
        <v>0</v>
      </c>
      <c r="B17" s="32" t="s">
        <v>1</v>
      </c>
      <c r="C17" s="32" t="s">
        <v>2</v>
      </c>
      <c r="D17" s="32"/>
      <c r="E17" s="26" t="s">
        <v>23</v>
      </c>
      <c r="F17" s="26" t="s">
        <v>24</v>
      </c>
      <c r="G17" s="26" t="s">
        <v>25</v>
      </c>
      <c r="H17" s="26" t="s">
        <v>27</v>
      </c>
      <c r="I17" s="44" t="s">
        <v>11</v>
      </c>
      <c r="J17" s="32" t="s">
        <v>8</v>
      </c>
      <c r="K17" s="32" t="s">
        <v>9</v>
      </c>
      <c r="L17" s="32" t="s">
        <v>10</v>
      </c>
      <c r="M17" s="32" t="s">
        <v>6</v>
      </c>
      <c r="N17" s="40" t="s">
        <v>7</v>
      </c>
    </row>
    <row r="18" spans="1:16" x14ac:dyDescent="0.25">
      <c r="A18" s="33"/>
      <c r="B18" s="33"/>
      <c r="C18" s="11" t="s">
        <v>3</v>
      </c>
      <c r="D18" s="11" t="s">
        <v>4</v>
      </c>
      <c r="E18" s="20" t="s">
        <v>5</v>
      </c>
      <c r="F18" s="9" t="s">
        <v>5</v>
      </c>
      <c r="G18" s="9" t="s">
        <v>5</v>
      </c>
      <c r="H18" s="29" t="s">
        <v>5</v>
      </c>
      <c r="I18" s="45"/>
      <c r="J18" s="32"/>
      <c r="K18" s="32"/>
      <c r="L18" s="32"/>
      <c r="M18" s="32"/>
      <c r="N18" s="40"/>
    </row>
    <row r="19" spans="1:16" x14ac:dyDescent="0.25">
      <c r="A19" s="13">
        <v>1</v>
      </c>
      <c r="B19" s="46" t="s">
        <v>30</v>
      </c>
      <c r="C19" s="30" t="s">
        <v>38</v>
      </c>
      <c r="D19" s="25">
        <v>560</v>
      </c>
      <c r="E19" s="23">
        <v>134</v>
      </c>
      <c r="F19" s="31">
        <v>133.58000000000001</v>
      </c>
      <c r="G19" s="31">
        <v>133.16</v>
      </c>
      <c r="H19" s="31"/>
      <c r="I19" s="31">
        <f t="shared" ref="I19:I22" si="0">AVERAGE(E19:H19)</f>
        <v>133.58000000000001</v>
      </c>
      <c r="J19" s="30">
        <f t="shared" ref="J19:J22" si="1" xml:space="preserve"> COUNT(E19:H19)</f>
        <v>3</v>
      </c>
      <c r="K19" s="30">
        <f t="shared" ref="K19:K22" si="2">STDEV(E19:H19)</f>
        <v>0.42000000000000171</v>
      </c>
      <c r="L19" s="30">
        <f t="shared" ref="L19:L22" si="3">K19/I19*100</f>
        <v>0.31441832609672232</v>
      </c>
      <c r="M19" s="30" t="str">
        <f t="shared" ref="M19:M22" si="4">IF(L19&lt;33,"ОДНОРОДНЫЕ","НЕОДНОРОДНЫЕ")</f>
        <v>ОДНОРОДНЫЕ</v>
      </c>
      <c r="N19" s="31">
        <f t="shared" ref="N19:N22" si="5">D19*I19</f>
        <v>74804.800000000003</v>
      </c>
    </row>
    <row r="20" spans="1:16" x14ac:dyDescent="0.25">
      <c r="A20" s="13">
        <v>2</v>
      </c>
      <c r="B20" s="46" t="s">
        <v>31</v>
      </c>
      <c r="C20" s="30" t="s">
        <v>39</v>
      </c>
      <c r="D20" s="25">
        <v>720</v>
      </c>
      <c r="E20" s="23">
        <v>522</v>
      </c>
      <c r="F20" s="31">
        <v>520.42999999999995</v>
      </c>
      <c r="G20" s="31">
        <v>518.85</v>
      </c>
      <c r="H20" s="31"/>
      <c r="I20" s="31">
        <f t="shared" si="0"/>
        <v>520.42666666666662</v>
      </c>
      <c r="J20" s="30">
        <f t="shared" si="1"/>
        <v>3</v>
      </c>
      <c r="K20" s="30">
        <f t="shared" si="2"/>
        <v>1.5750026455004122</v>
      </c>
      <c r="L20" s="30">
        <f t="shared" si="3"/>
        <v>0.30263680675479332</v>
      </c>
      <c r="M20" s="30" t="str">
        <f t="shared" si="4"/>
        <v>ОДНОРОДНЫЕ</v>
      </c>
      <c r="N20" s="31">
        <f t="shared" si="5"/>
        <v>374707.19999999995</v>
      </c>
    </row>
    <row r="21" spans="1:16" x14ac:dyDescent="0.25">
      <c r="A21" s="13">
        <v>3</v>
      </c>
      <c r="B21" s="46" t="s">
        <v>32</v>
      </c>
      <c r="C21" s="30" t="s">
        <v>39</v>
      </c>
      <c r="D21" s="25">
        <v>144</v>
      </c>
      <c r="E21" s="23">
        <v>421</v>
      </c>
      <c r="F21" s="31">
        <v>419.75</v>
      </c>
      <c r="G21" s="31">
        <v>418.5</v>
      </c>
      <c r="H21" s="31"/>
      <c r="I21" s="31">
        <f t="shared" si="0"/>
        <v>419.75</v>
      </c>
      <c r="J21" s="30">
        <f t="shared" si="1"/>
        <v>3</v>
      </c>
      <c r="K21" s="30">
        <f t="shared" si="2"/>
        <v>1.25</v>
      </c>
      <c r="L21" s="30">
        <f t="shared" si="3"/>
        <v>0.29779630732578916</v>
      </c>
      <c r="M21" s="30" t="str">
        <f t="shared" si="4"/>
        <v>ОДНОРОДНЫЕ</v>
      </c>
      <c r="N21" s="31">
        <f t="shared" si="5"/>
        <v>60444</v>
      </c>
    </row>
    <row r="22" spans="1:16" x14ac:dyDescent="0.25">
      <c r="A22" s="13">
        <v>4</v>
      </c>
      <c r="B22" s="46" t="s">
        <v>33</v>
      </c>
      <c r="C22" s="30" t="s">
        <v>21</v>
      </c>
      <c r="D22" s="25">
        <v>100</v>
      </c>
      <c r="E22" s="23">
        <v>155</v>
      </c>
      <c r="F22" s="31">
        <v>154.5</v>
      </c>
      <c r="G22" s="31">
        <v>154</v>
      </c>
      <c r="H22" s="31"/>
      <c r="I22" s="31">
        <f t="shared" si="0"/>
        <v>154.5</v>
      </c>
      <c r="J22" s="30">
        <f t="shared" si="1"/>
        <v>3</v>
      </c>
      <c r="K22" s="30">
        <f t="shared" si="2"/>
        <v>0.5</v>
      </c>
      <c r="L22" s="30">
        <f t="shared" si="3"/>
        <v>0.3236245954692557</v>
      </c>
      <c r="M22" s="30" t="str">
        <f t="shared" si="4"/>
        <v>ОДНОРОДНЫЕ</v>
      </c>
      <c r="N22" s="31">
        <f t="shared" si="5"/>
        <v>15450</v>
      </c>
    </row>
    <row r="23" spans="1:16" x14ac:dyDescent="0.25">
      <c r="A23" s="13">
        <v>5</v>
      </c>
      <c r="B23" s="46" t="s">
        <v>34</v>
      </c>
      <c r="C23" s="30" t="s">
        <v>21</v>
      </c>
      <c r="D23" s="25">
        <v>15</v>
      </c>
      <c r="E23" s="23">
        <v>5582</v>
      </c>
      <c r="F23" s="31">
        <v>5569</v>
      </c>
      <c r="G23" s="31">
        <v>5556</v>
      </c>
      <c r="H23" s="29"/>
      <c r="I23" s="21">
        <f>AVERAGE(E23:H23)</f>
        <v>5569</v>
      </c>
      <c r="J23" s="22">
        <f xml:space="preserve"> COUNT(E23:H23)</f>
        <v>3</v>
      </c>
      <c r="K23" s="22">
        <f>STDEV(E23:H23)</f>
        <v>13</v>
      </c>
      <c r="L23" s="22">
        <f>K23/I23*100</f>
        <v>0.23343508708924404</v>
      </c>
      <c r="M23" s="22" t="str">
        <f t="shared" ref="M23" si="6">IF(L23&lt;33,"ОДНОРОДНЫЕ","НЕОДНОРОДНЫЕ")</f>
        <v>ОДНОРОДНЫЕ</v>
      </c>
      <c r="N23" s="21">
        <f>D23*I23</f>
        <v>83535</v>
      </c>
    </row>
    <row r="24" spans="1:16" x14ac:dyDescent="0.25">
      <c r="A24" s="13">
        <v>6</v>
      </c>
      <c r="B24" s="47" t="s">
        <v>35</v>
      </c>
      <c r="C24" s="30" t="s">
        <v>39</v>
      </c>
      <c r="D24" s="25">
        <v>3</v>
      </c>
      <c r="E24" s="23">
        <v>2000</v>
      </c>
      <c r="F24" s="31">
        <v>1950</v>
      </c>
      <c r="G24" s="31">
        <v>1900</v>
      </c>
      <c r="H24" s="29"/>
      <c r="I24" s="29">
        <f t="shared" ref="I24:I26" si="7">AVERAGE(E24:H24)</f>
        <v>1950</v>
      </c>
      <c r="J24" s="28">
        <f t="shared" ref="J24:J26" si="8" xml:space="preserve"> COUNT(E24:H24)</f>
        <v>3</v>
      </c>
      <c r="K24" s="28">
        <f t="shared" ref="K24:K26" si="9">STDEV(E24:H24)</f>
        <v>50</v>
      </c>
      <c r="L24" s="28">
        <f t="shared" ref="L24:L26" si="10">K24/I24*100</f>
        <v>2.5641025641025639</v>
      </c>
      <c r="M24" s="28" t="str">
        <f t="shared" ref="M24:M26" si="11">IF(L24&lt;33,"ОДНОРОДНЫЕ","НЕОДНОРОДНЫЕ")</f>
        <v>ОДНОРОДНЫЕ</v>
      </c>
      <c r="N24" s="29">
        <f t="shared" ref="N24:N26" si="12">D24*I24</f>
        <v>5850</v>
      </c>
    </row>
    <row r="25" spans="1:16" x14ac:dyDescent="0.25">
      <c r="A25" s="13">
        <v>7</v>
      </c>
      <c r="B25" s="46" t="s">
        <v>36</v>
      </c>
      <c r="C25" s="30" t="s">
        <v>21</v>
      </c>
      <c r="D25" s="25">
        <v>8</v>
      </c>
      <c r="E25" s="23">
        <v>2587</v>
      </c>
      <c r="F25" s="31">
        <v>2581</v>
      </c>
      <c r="G25" s="31">
        <v>2575</v>
      </c>
      <c r="H25" s="29"/>
      <c r="I25" s="29">
        <f t="shared" si="7"/>
        <v>2581</v>
      </c>
      <c r="J25" s="28">
        <f t="shared" si="8"/>
        <v>3</v>
      </c>
      <c r="K25" s="28">
        <f t="shared" si="9"/>
        <v>6</v>
      </c>
      <c r="L25" s="28">
        <f t="shared" si="10"/>
        <v>0.2324680356450988</v>
      </c>
      <c r="M25" s="28" t="str">
        <f t="shared" si="11"/>
        <v>ОДНОРОДНЫЕ</v>
      </c>
      <c r="N25" s="29">
        <f t="shared" si="12"/>
        <v>20648</v>
      </c>
    </row>
    <row r="26" spans="1:16" x14ac:dyDescent="0.25">
      <c r="A26" s="13">
        <v>8</v>
      </c>
      <c r="B26" s="46" t="s">
        <v>37</v>
      </c>
      <c r="C26" s="30" t="s">
        <v>39</v>
      </c>
      <c r="D26" s="25">
        <v>510</v>
      </c>
      <c r="E26" s="23">
        <v>18.920000000000002</v>
      </c>
      <c r="F26" s="31">
        <v>18.88</v>
      </c>
      <c r="G26" s="31">
        <v>18.84</v>
      </c>
      <c r="H26" s="29"/>
      <c r="I26" s="29">
        <f t="shared" si="7"/>
        <v>18.88</v>
      </c>
      <c r="J26" s="28">
        <f t="shared" si="8"/>
        <v>3</v>
      </c>
      <c r="K26" s="28">
        <f t="shared" si="9"/>
        <v>4.0000000000000924E-2</v>
      </c>
      <c r="L26" s="28">
        <f t="shared" si="10"/>
        <v>0.21186440677966592</v>
      </c>
      <c r="M26" s="28" t="str">
        <f t="shared" si="11"/>
        <v>ОДНОРОДНЫЕ</v>
      </c>
      <c r="N26" s="29">
        <f t="shared" si="12"/>
        <v>9628.7999999999993</v>
      </c>
    </row>
    <row r="27" spans="1:16" x14ac:dyDescent="0.25">
      <c r="A27" s="19"/>
      <c r="B27" s="14"/>
      <c r="C27" s="15"/>
      <c r="D27" s="16"/>
      <c r="E27" s="24">
        <f>SUMPRODUCT($D$19:$D$26,E19:E26)</f>
        <v>647079.19999999995</v>
      </c>
      <c r="F27" s="31">
        <f t="shared" ref="F27:G27" si="13">SUMPRODUCT($D$19:$D$26,F19:F26)</f>
        <v>645070.19999999995</v>
      </c>
      <c r="G27" s="31">
        <f t="shared" si="13"/>
        <v>643054</v>
      </c>
      <c r="H27" s="29"/>
      <c r="I27" s="9"/>
      <c r="J27" s="10"/>
      <c r="K27" s="10"/>
      <c r="L27" s="10"/>
      <c r="M27" s="10"/>
      <c r="N27" s="12">
        <f>SUM(N19:N26)</f>
        <v>645067.80000000005</v>
      </c>
    </row>
    <row r="28" spans="1:16" x14ac:dyDescent="0.25">
      <c r="A28" s="7"/>
      <c r="B28" s="7"/>
      <c r="C28" s="7"/>
      <c r="D28" s="7"/>
      <c r="E28" s="3"/>
      <c r="F28" s="3"/>
      <c r="G28" s="3"/>
      <c r="H28" s="3"/>
      <c r="I28" s="3"/>
      <c r="J28" s="7"/>
      <c r="K28" s="7"/>
      <c r="L28" s="7"/>
      <c r="M28" s="7"/>
      <c r="N28" s="3"/>
    </row>
    <row r="29" spans="1:16" s="7" customFormat="1" x14ac:dyDescent="0.25">
      <c r="A29" s="39" t="s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6" s="7" customFormat="1" x14ac:dyDescent="0.25">
      <c r="A30" s="37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6" s="7" customForma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6" s="18" customFormat="1" x14ac:dyDescent="0.25">
      <c r="A32" s="35" t="s">
        <v>43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7"/>
      <c r="P32" s="17"/>
    </row>
  </sheetData>
  <mergeCells count="19">
    <mergeCell ref="A32:N32"/>
    <mergeCell ref="A31:N31"/>
    <mergeCell ref="K11:L11"/>
    <mergeCell ref="B13:M13"/>
    <mergeCell ref="A29:N29"/>
    <mergeCell ref="A30:N30"/>
    <mergeCell ref="N17:N18"/>
    <mergeCell ref="A16:B16"/>
    <mergeCell ref="C16:D16"/>
    <mergeCell ref="I17:I18"/>
    <mergeCell ref="J17:J18"/>
    <mergeCell ref="K17:K18"/>
    <mergeCell ref="L17:L18"/>
    <mergeCell ref="M17:M18"/>
    <mergeCell ref="A17:A18"/>
    <mergeCell ref="G4:N4"/>
    <mergeCell ref="G3:N3"/>
    <mergeCell ref="B17:B18"/>
    <mergeCell ref="C17:D17"/>
  </mergeCells>
  <conditionalFormatting sqref="M19:M27">
    <cfRule type="containsText" dxfId="11" priority="10" operator="containsText" text="НЕ">
      <formula>NOT(ISERROR(SEARCH("НЕ",M19)))</formula>
    </cfRule>
    <cfRule type="containsText" dxfId="10" priority="11" operator="containsText" text="ОДНОРОДНЫЕ">
      <formula>NOT(ISERROR(SEARCH("ОДНОРОДНЫЕ",M19)))</formula>
    </cfRule>
    <cfRule type="containsText" dxfId="9" priority="12" operator="containsText" text="НЕОДНОРОДНЫЕ">
      <formula>NOT(ISERROR(SEARCH("НЕОДНОРОДНЫЕ",M19)))</formula>
    </cfRule>
  </conditionalFormatting>
  <conditionalFormatting sqref="M19:M27">
    <cfRule type="containsText" dxfId="8" priority="7" operator="containsText" text="НЕОДНОРОДНЫЕ">
      <formula>NOT(ISERROR(SEARCH("НЕОДНОРОДНЫЕ",M19)))</formula>
    </cfRule>
    <cfRule type="containsText" dxfId="7" priority="8" operator="containsText" text="ОДНОРОДНЫЕ">
      <formula>NOT(ISERROR(SEARCH("ОДНОРОДНЫЕ",M19)))</formula>
    </cfRule>
    <cfRule type="containsText" dxfId="6" priority="9" operator="containsText" text="НЕОДНОРОДНЫЕ">
      <formula>NOT(ISERROR(SEARCH("НЕОДНОРОДНЫЕ",M19)))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2023-07-10T08:01:56Z</dcterms:modified>
</cp:coreProperties>
</file>