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6" i="1" l="1"/>
  <c r="G56" i="1"/>
  <c r="E56" i="1"/>
  <c r="H20" i="1"/>
  <c r="M20" i="1" s="1"/>
  <c r="I20" i="1"/>
  <c r="J20" i="1"/>
  <c r="H21" i="1"/>
  <c r="M21" i="1" s="1"/>
  <c r="I21" i="1"/>
  <c r="J21" i="1"/>
  <c r="H22" i="1"/>
  <c r="M22" i="1" s="1"/>
  <c r="I22" i="1"/>
  <c r="J22" i="1"/>
  <c r="K22" i="1" s="1"/>
  <c r="L22" i="1" s="1"/>
  <c r="H23" i="1"/>
  <c r="M23" i="1" s="1"/>
  <c r="I23" i="1"/>
  <c r="J23" i="1"/>
  <c r="K23" i="1" s="1"/>
  <c r="L23" i="1" s="1"/>
  <c r="H24" i="1"/>
  <c r="M24" i="1" s="1"/>
  <c r="I24" i="1"/>
  <c r="J24" i="1"/>
  <c r="H25" i="1"/>
  <c r="M25" i="1" s="1"/>
  <c r="I25" i="1"/>
  <c r="J25" i="1"/>
  <c r="K25" i="1" s="1"/>
  <c r="L25" i="1" s="1"/>
  <c r="H26" i="1"/>
  <c r="M26" i="1" s="1"/>
  <c r="I26" i="1"/>
  <c r="J26" i="1"/>
  <c r="K26" i="1" s="1"/>
  <c r="L26" i="1" s="1"/>
  <c r="H27" i="1"/>
  <c r="M27" i="1" s="1"/>
  <c r="I27" i="1"/>
  <c r="J27" i="1"/>
  <c r="H28" i="1"/>
  <c r="M28" i="1" s="1"/>
  <c r="I28" i="1"/>
  <c r="J28" i="1"/>
  <c r="H29" i="1"/>
  <c r="M29" i="1" s="1"/>
  <c r="I29" i="1"/>
  <c r="J29" i="1"/>
  <c r="K29" i="1" s="1"/>
  <c r="L29" i="1" s="1"/>
  <c r="H30" i="1"/>
  <c r="M30" i="1" s="1"/>
  <c r="I30" i="1"/>
  <c r="J30" i="1"/>
  <c r="K30" i="1" s="1"/>
  <c r="L30" i="1" s="1"/>
  <c r="H31" i="1"/>
  <c r="M31" i="1" s="1"/>
  <c r="I31" i="1"/>
  <c r="J31" i="1"/>
  <c r="K31" i="1" s="1"/>
  <c r="L31" i="1" s="1"/>
  <c r="H32" i="1"/>
  <c r="M32" i="1" s="1"/>
  <c r="I32" i="1"/>
  <c r="J32" i="1"/>
  <c r="H33" i="1"/>
  <c r="M33" i="1" s="1"/>
  <c r="I33" i="1"/>
  <c r="J33" i="1"/>
  <c r="K33" i="1" s="1"/>
  <c r="L33" i="1" s="1"/>
  <c r="H34" i="1"/>
  <c r="M34" i="1" s="1"/>
  <c r="I34" i="1"/>
  <c r="J34" i="1"/>
  <c r="K34" i="1" s="1"/>
  <c r="L34" i="1" s="1"/>
  <c r="H35" i="1"/>
  <c r="M35" i="1" s="1"/>
  <c r="I35" i="1"/>
  <c r="J35" i="1"/>
  <c r="H36" i="1"/>
  <c r="M36" i="1" s="1"/>
  <c r="I36" i="1"/>
  <c r="J36" i="1"/>
  <c r="H37" i="1"/>
  <c r="M37" i="1" s="1"/>
  <c r="I37" i="1"/>
  <c r="J37" i="1"/>
  <c r="K37" i="1" s="1"/>
  <c r="L37" i="1" s="1"/>
  <c r="H38" i="1"/>
  <c r="M38" i="1" s="1"/>
  <c r="I38" i="1"/>
  <c r="J38" i="1"/>
  <c r="K38" i="1" s="1"/>
  <c r="L38" i="1" s="1"/>
  <c r="H39" i="1"/>
  <c r="M39" i="1" s="1"/>
  <c r="I39" i="1"/>
  <c r="J39" i="1"/>
  <c r="K39" i="1" s="1"/>
  <c r="L39" i="1" s="1"/>
  <c r="H40" i="1"/>
  <c r="M40" i="1" s="1"/>
  <c r="I40" i="1"/>
  <c r="J40" i="1"/>
  <c r="H41" i="1"/>
  <c r="M41" i="1" s="1"/>
  <c r="I41" i="1"/>
  <c r="J41" i="1"/>
  <c r="K41" i="1" s="1"/>
  <c r="L41" i="1" s="1"/>
  <c r="H42" i="1"/>
  <c r="M42" i="1" s="1"/>
  <c r="I42" i="1"/>
  <c r="J42" i="1"/>
  <c r="K42" i="1" s="1"/>
  <c r="L42" i="1" s="1"/>
  <c r="H43" i="1"/>
  <c r="M43" i="1" s="1"/>
  <c r="I43" i="1"/>
  <c r="J43" i="1"/>
  <c r="K43" i="1" s="1"/>
  <c r="L43" i="1" s="1"/>
  <c r="H44" i="1"/>
  <c r="M44" i="1" s="1"/>
  <c r="I44" i="1"/>
  <c r="J44" i="1"/>
  <c r="H45" i="1"/>
  <c r="M45" i="1" s="1"/>
  <c r="I45" i="1"/>
  <c r="J45" i="1"/>
  <c r="K45" i="1" s="1"/>
  <c r="L45" i="1" s="1"/>
  <c r="H46" i="1"/>
  <c r="M46" i="1" s="1"/>
  <c r="I46" i="1"/>
  <c r="J46" i="1"/>
  <c r="K46" i="1" s="1"/>
  <c r="L46" i="1" s="1"/>
  <c r="H47" i="1"/>
  <c r="M47" i="1" s="1"/>
  <c r="I47" i="1"/>
  <c r="J47" i="1"/>
  <c r="K47" i="1" s="1"/>
  <c r="L47" i="1" s="1"/>
  <c r="H48" i="1"/>
  <c r="M48" i="1" s="1"/>
  <c r="I48" i="1"/>
  <c r="J48" i="1"/>
  <c r="H49" i="1"/>
  <c r="M49" i="1" s="1"/>
  <c r="I49" i="1"/>
  <c r="J49" i="1"/>
  <c r="K49" i="1" s="1"/>
  <c r="L49" i="1" s="1"/>
  <c r="H50" i="1"/>
  <c r="M50" i="1" s="1"/>
  <c r="I50" i="1"/>
  <c r="J50" i="1"/>
  <c r="K50" i="1" s="1"/>
  <c r="L50" i="1" s="1"/>
  <c r="H51" i="1"/>
  <c r="M51" i="1" s="1"/>
  <c r="I51" i="1"/>
  <c r="J51" i="1"/>
  <c r="K51" i="1" s="1"/>
  <c r="L51" i="1" s="1"/>
  <c r="H52" i="1"/>
  <c r="M52" i="1" s="1"/>
  <c r="I52" i="1"/>
  <c r="J52" i="1"/>
  <c r="H53" i="1"/>
  <c r="M53" i="1" s="1"/>
  <c r="I53" i="1"/>
  <c r="J53" i="1"/>
  <c r="K53" i="1" s="1"/>
  <c r="L53" i="1" s="1"/>
  <c r="H54" i="1"/>
  <c r="M54" i="1" s="1"/>
  <c r="I54" i="1"/>
  <c r="J54" i="1"/>
  <c r="K54" i="1" s="1"/>
  <c r="L54" i="1" s="1"/>
  <c r="K40" i="1" l="1"/>
  <c r="L40" i="1" s="1"/>
  <c r="K35" i="1"/>
  <c r="L35" i="1" s="1"/>
  <c r="K27" i="1"/>
  <c r="L27" i="1" s="1"/>
  <c r="K52" i="1"/>
  <c r="L52" i="1" s="1"/>
  <c r="K48" i="1"/>
  <c r="L48" i="1" s="1"/>
  <c r="K44" i="1"/>
  <c r="L44" i="1" s="1"/>
  <c r="K36" i="1"/>
  <c r="L36" i="1" s="1"/>
  <c r="K32" i="1"/>
  <c r="L32" i="1" s="1"/>
  <c r="K28" i="1"/>
  <c r="L28" i="1" s="1"/>
  <c r="K24" i="1"/>
  <c r="L24" i="1" s="1"/>
  <c r="K21" i="1"/>
  <c r="L21" i="1" s="1"/>
  <c r="K20" i="1"/>
  <c r="L20" i="1" s="1"/>
  <c r="H55" i="1" l="1"/>
  <c r="M55" i="1" s="1"/>
  <c r="M56" i="1" s="1"/>
  <c r="I55" i="1"/>
  <c r="J55" i="1"/>
  <c r="K55" i="1" l="1"/>
  <c r="L55" i="1" s="1"/>
</calcChain>
</file>

<file path=xl/sharedStrings.xml><?xml version="1.0" encoding="utf-8"?>
<sst xmlns="http://schemas.openxmlformats.org/spreadsheetml/2006/main" count="108" uniqueCount="71">
  <si>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</si>
  <si>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</si>
  <si>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</si>
  <si>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</si>
  <si>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</si>
  <si>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</si>
  <si>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</si>
  <si>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</si>
  <si>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</si>
  <si>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</si>
  <si>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</si>
  <si>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</si>
  <si>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</si>
  <si>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</si>
  <si>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</si>
  <si>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</si>
  <si>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</si>
  <si>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</si>
  <si>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</si>
  <si>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</si>
  <si>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</si>
  <si>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</si>
  <si>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</si>
  <si>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только субъекты малого и среднего предпринимательства</t>
  </si>
  <si>
    <t>путем запроса котировок в электронной форме, участниками которого могут являться</t>
  </si>
  <si>
    <t>Источник № 1</t>
  </si>
  <si>
    <t>Источник № 2</t>
  </si>
  <si>
    <t>Источник № 3</t>
  </si>
  <si>
    <t>№ 107-23</t>
  </si>
  <si>
    <t xml:space="preserve">на поставку реагентов для системы иммунохимического анализа Access 2 </t>
  </si>
  <si>
    <t>Тиреотропный гормон (3 международный стандарт), реагент</t>
  </si>
  <si>
    <t>Тиреотропный гормон (3 международный стандарт), калибраторы</t>
  </si>
  <si>
    <t xml:space="preserve"> Свободный тироксин Т4, реагент (Access Free T4)</t>
  </si>
  <si>
    <t xml:space="preserve"> Свободный тироксин Т4, калибраторы (Access Free T4 Calibrators)</t>
  </si>
  <si>
    <t xml:space="preserve"> Свободный трийодтиронин Т3, реагент (AccessFree T3)</t>
  </si>
  <si>
    <t>Свободный трийодтиронин Т3, калибраторы (AccessFree T3 Calibrators)</t>
  </si>
  <si>
    <t>Антитела к тиреоиднойпероксидазе, реагент (Access  TPO Antibody)</t>
  </si>
  <si>
    <t>Антитела к тиреоиднойпероксидазе, калибраторы (Access TPO AntibodyCalibrators)</t>
  </si>
  <si>
    <t>Фолат/Фолат эритроцитов, реагент</t>
  </si>
  <si>
    <t>Фолат, калибраторы</t>
  </si>
  <si>
    <t>Витамин В12, реагент</t>
  </si>
  <si>
    <t>Витамин В12, калибраторы</t>
  </si>
  <si>
    <t>Пролактин, реагент</t>
  </si>
  <si>
    <t>Пролактин, калибраторы</t>
  </si>
  <si>
    <t>Фолликулостимулирующий гормон, реагент</t>
  </si>
  <si>
    <t>Фолликулостимулирующий гормон, калибраторы</t>
  </si>
  <si>
    <t>Кортизол, реагент</t>
  </si>
  <si>
    <t>Кортизол, калибраторы</t>
  </si>
  <si>
    <t>Дегидроэпиандростерона сульфат, реагент</t>
  </si>
  <si>
    <t>Дегидроэпиандростерона сульфат, калибраторы</t>
  </si>
  <si>
    <t>Общий бета-Хорионический гонадотропин, реагент</t>
  </si>
  <si>
    <t>Общий бета-Хорионический гонадотропин, калибраторы</t>
  </si>
  <si>
    <t>Альфа-фетопротеин  (АФП), калибраторы</t>
  </si>
  <si>
    <t>Лютеинизирующий гормон, калибраторы</t>
  </si>
  <si>
    <t>Тестостерон, реагент</t>
  </si>
  <si>
    <t>Тестостерон, калибраторы</t>
  </si>
  <si>
    <t>Прогестерон, калибраторы</t>
  </si>
  <si>
    <t>Поверхностный антиген вируса гепатита B, реагент</t>
  </si>
  <si>
    <t>Поверхностный антиген вируса гепатита B, калибратор.</t>
  </si>
  <si>
    <t>Access ВГСАт ПЛЮС, реагент</t>
  </si>
  <si>
    <t>Access ВГСАт ПЛЮС, калибратор</t>
  </si>
  <si>
    <t>Материал контрольный «Липочек Контроль «Иммунохимия Плюс»</t>
  </si>
  <si>
    <t>Промывочный буфер «Wash Buffer II»  (Access Wash Buffer II)</t>
  </si>
  <si>
    <t>Субстрат (AccessSubstrate)</t>
  </si>
  <si>
    <t>Проверочный раствор (Access System Check Solution)</t>
  </si>
  <si>
    <t>Реакционные пробирки (16х98 шт./упак.) (для Access) (AccessReactionVessels)</t>
  </si>
  <si>
    <t>штука</t>
  </si>
  <si>
    <t>Исходя из имеющегося у Заказчика объёма финансового обеспечения для осуществления закупки НМЦД устанавливается в размере 3841921 руб. (три миллиона восемьсот сорок одна тысяча девятьсот двадцать один рубль 00 копеек)</t>
  </si>
  <si>
    <t>вх. № 1718-04/23 от 21.04.2023</t>
  </si>
  <si>
    <t>вх. № 1717-04/23 от 21.04.2023</t>
  </si>
  <si>
    <t>вх. № 1719-04/23 от 21.04.2023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</si>
</sst>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indent="15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topLeftCell="A19" zoomScale="85" zoomScaleNormal="85" zoomScalePageLayoutView="70" workbookViewId="0">
      <selection activeCell="G17" sqref="G17"/>
    </sheetView>
  </sheetViews>
  <sheetFormatPr defaultRowHeight="15" x14ac:dyDescent="0.25"/>
  <cols>
    <col min="1" max="1" width="6.140625" style="14" bestFit="1" customWidth="1"/>
    <col min="2" max="2" width="44.140625" style="14" bestFit="1" customWidth="1"/>
    <col min="3" max="3" width="11.7109375" style="14" customWidth="1"/>
    <col min="4" max="4" width="7.140625" style="14" bestFit="1" customWidth="1"/>
    <col min="5" max="5" width="16.5703125" style="1" customWidth="1"/>
    <col min="6" max="6" width="16.28515625" style="1" customWidth="1"/>
    <col min="7" max="7" width="15.42578125" style="1" customWidth="1"/>
    <col min="8" max="8" width="13.7109375" style="1" customWidth="1"/>
    <col min="9" max="9" width="9.42578125" style="14" customWidth="1"/>
    <col min="10" max="10" width="12.5703125" style="14" customWidth="1"/>
    <col min="11" max="11" width="10.28515625" style="14" customWidth="1"/>
    <col min="12" max="12" width="22.42578125" style="14" bestFit="1" customWidth="1"/>
    <col min="13" max="13" width="17.5703125" style="1" customWidth="1"/>
    <col min="14" max="14" width="9.140625" style="14"/>
    <col min="15" max="15" width="9.7109375" style="14" bestFit="1" customWidth="1"/>
    <col min="16" max="16" width="10.7109375" style="14" bestFit="1" customWidth="1"/>
    <col min="17" max="17" width="11.7109375" style="14" bestFit="1" customWidth="1"/>
    <col min="18" max="18" width="10.7109375" style="14" bestFit="1" customWidth="1"/>
    <col min="19" max="16384" width="9.140625" style="14"/>
  </cols>
  <sheetData>
    <row r="1" spans="2:13" x14ac:dyDescent="0.25">
      <c r="M1" s="20" t="s">
        <v>21</v>
      </c>
    </row>
    <row r="2" spans="2:13" ht="14.45" customHeight="1" x14ac:dyDescent="0.25">
      <c r="M2" s="20" t="s">
        <v>22</v>
      </c>
    </row>
    <row r="3" spans="2:13" x14ac:dyDescent="0.25">
      <c r="G3" s="28" t="s">
        <v>29</v>
      </c>
      <c r="H3" s="28"/>
      <c r="I3" s="28"/>
      <c r="J3" s="28"/>
      <c r="K3" s="28"/>
      <c r="L3" s="28"/>
      <c r="M3" s="28"/>
    </row>
    <row r="4" spans="2:13" x14ac:dyDescent="0.25">
      <c r="G4" s="12"/>
      <c r="H4" s="12"/>
      <c r="I4" s="8"/>
      <c r="J4" s="8"/>
      <c r="K4" s="8"/>
      <c r="L4" s="8"/>
      <c r="M4" s="21" t="s">
        <v>24</v>
      </c>
    </row>
    <row r="5" spans="2:13" x14ac:dyDescent="0.25">
      <c r="G5" s="12"/>
      <c r="H5" s="12"/>
      <c r="I5" s="8"/>
      <c r="J5" s="8"/>
      <c r="K5" s="8"/>
      <c r="L5" s="8"/>
      <c r="M5" s="21" t="s">
        <v>23</v>
      </c>
    </row>
    <row r="6" spans="2:13" ht="14.45" customHeight="1" x14ac:dyDescent="0.25">
      <c r="G6" s="12"/>
      <c r="H6" s="12"/>
      <c r="I6" s="8"/>
      <c r="J6" s="8"/>
      <c r="K6" s="8"/>
      <c r="L6" s="8"/>
      <c r="M6" s="21" t="s">
        <v>28</v>
      </c>
    </row>
    <row r="7" spans="2:13" x14ac:dyDescent="0.25">
      <c r="G7" s="12"/>
      <c r="H7" s="12"/>
      <c r="I7" s="8"/>
      <c r="J7" s="8"/>
      <c r="K7" s="8"/>
      <c r="L7" s="8"/>
      <c r="M7" s="12"/>
    </row>
    <row r="8" spans="2:13" x14ac:dyDescent="0.25">
      <c r="G8" s="12"/>
      <c r="H8" s="12"/>
      <c r="I8" s="8"/>
      <c r="J8" s="8"/>
      <c r="K8" s="8"/>
      <c r="L8" s="8"/>
      <c r="M8" s="13" t="s">
        <v>13</v>
      </c>
    </row>
    <row r="9" spans="2:13" x14ac:dyDescent="0.25">
      <c r="M9" s="2" t="s">
        <v>18</v>
      </c>
    </row>
    <row r="10" spans="2:13" x14ac:dyDescent="0.25">
      <c r="M10" s="2" t="s">
        <v>14</v>
      </c>
    </row>
    <row r="12" spans="2:13" ht="28.9" customHeight="1" x14ac:dyDescent="0.25">
      <c r="J12" s="34" t="s">
        <v>17</v>
      </c>
      <c r="K12" s="34"/>
      <c r="M12" s="1" t="s">
        <v>15</v>
      </c>
    </row>
    <row r="14" spans="2:13" x14ac:dyDescent="0.25">
      <c r="B14" s="34" t="s">
        <v>16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2:13" hidden="1" x14ac:dyDescent="0.25"/>
    <row r="17" spans="1:13" ht="54.6" customHeight="1" x14ac:dyDescent="0.25">
      <c r="A17" s="38" t="s">
        <v>11</v>
      </c>
      <c r="B17" s="39"/>
      <c r="C17" s="40"/>
      <c r="D17" s="39"/>
      <c r="E17" s="43" t="s">
        <v>69</v>
      </c>
      <c r="F17" s="43" t="s">
        <v>68</v>
      </c>
      <c r="G17" s="43" t="s">
        <v>70</v>
      </c>
      <c r="H17" s="15"/>
      <c r="I17" s="17"/>
      <c r="J17" s="17"/>
      <c r="K17" s="17"/>
      <c r="L17" s="17"/>
      <c r="M17" s="15"/>
    </row>
    <row r="18" spans="1:13" ht="30" customHeight="1" x14ac:dyDescent="0.25">
      <c r="A18" s="29" t="s">
        <v>0</v>
      </c>
      <c r="B18" s="29" t="s">
        <v>1</v>
      </c>
      <c r="C18" s="29" t="s">
        <v>2</v>
      </c>
      <c r="D18" s="29"/>
      <c r="E18" s="15" t="s">
        <v>25</v>
      </c>
      <c r="F18" s="15" t="s">
        <v>26</v>
      </c>
      <c r="G18" s="15" t="s">
        <v>27</v>
      </c>
      <c r="H18" s="41" t="s">
        <v>12</v>
      </c>
      <c r="I18" s="29" t="s">
        <v>8</v>
      </c>
      <c r="J18" s="29" t="s">
        <v>9</v>
      </c>
      <c r="K18" s="29" t="s">
        <v>10</v>
      </c>
      <c r="L18" s="29" t="s">
        <v>6</v>
      </c>
      <c r="M18" s="37" t="s">
        <v>7</v>
      </c>
    </row>
    <row r="19" spans="1:13" x14ac:dyDescent="0.25">
      <c r="A19" s="30"/>
      <c r="B19" s="30"/>
      <c r="C19" s="18" t="s">
        <v>3</v>
      </c>
      <c r="D19" s="18" t="s">
        <v>4</v>
      </c>
      <c r="E19" s="16" t="s">
        <v>5</v>
      </c>
      <c r="F19" s="15" t="s">
        <v>5</v>
      </c>
      <c r="G19" s="15" t="s">
        <v>5</v>
      </c>
      <c r="H19" s="42"/>
      <c r="I19" s="29"/>
      <c r="J19" s="29"/>
      <c r="K19" s="29"/>
      <c r="L19" s="29"/>
      <c r="M19" s="37"/>
    </row>
    <row r="20" spans="1:13" s="24" customFormat="1" ht="30" x14ac:dyDescent="0.25">
      <c r="A20" s="4">
        <v>1</v>
      </c>
      <c r="B20" s="26" t="s">
        <v>30</v>
      </c>
      <c r="C20" s="23" t="s">
        <v>66</v>
      </c>
      <c r="D20" s="27">
        <v>36</v>
      </c>
      <c r="E20" s="9">
        <v>25542.33</v>
      </c>
      <c r="F20" s="5">
        <v>25540</v>
      </c>
      <c r="G20" s="25">
        <v>26958.240000000002</v>
      </c>
      <c r="H20" s="25">
        <f t="shared" ref="H20:H54" si="0">AVERAGE(E20:G20)</f>
        <v>26013.523333333334</v>
      </c>
      <c r="I20" s="23">
        <f t="shared" ref="I20:I54" si="1" xml:space="preserve"> COUNT(E20:G20)</f>
        <v>3</v>
      </c>
      <c r="J20" s="23">
        <f t="shared" ref="J20:J54" si="2">STDEV(E20:G20)</f>
        <v>818.14946216038913</v>
      </c>
      <c r="K20" s="23">
        <f t="shared" ref="K20:K54" si="3">J20/H20*100</f>
        <v>3.1450928491183077</v>
      </c>
      <c r="L20" s="23" t="str">
        <f t="shared" ref="L20:L54" si="4">IF(K20&lt;33,"ОДНОРОДНЫЕ","НЕОДНОРОДНЫЕ")</f>
        <v>ОДНОРОДНЫЕ</v>
      </c>
      <c r="M20" s="25">
        <f t="shared" ref="M20:M54" si="5">D20*H20</f>
        <v>936486.84000000008</v>
      </c>
    </row>
    <row r="21" spans="1:13" s="24" customFormat="1" ht="30" x14ac:dyDescent="0.25">
      <c r="A21" s="4">
        <v>2</v>
      </c>
      <c r="B21" s="26" t="s">
        <v>31</v>
      </c>
      <c r="C21" s="23" t="s">
        <v>66</v>
      </c>
      <c r="D21" s="27">
        <v>1</v>
      </c>
      <c r="E21" s="9">
        <v>8193.9</v>
      </c>
      <c r="F21" s="5">
        <v>8190</v>
      </c>
      <c r="G21" s="25">
        <v>8672.41</v>
      </c>
      <c r="H21" s="25">
        <f t="shared" si="0"/>
        <v>8352.1033333333326</v>
      </c>
      <c r="I21" s="23">
        <f t="shared" si="1"/>
        <v>3</v>
      </c>
      <c r="J21" s="23">
        <f t="shared" si="2"/>
        <v>277.40056422677543</v>
      </c>
      <c r="K21" s="23">
        <f t="shared" si="3"/>
        <v>3.3213258164523278</v>
      </c>
      <c r="L21" s="23" t="str">
        <f t="shared" si="4"/>
        <v>ОДНОРОДНЫЕ</v>
      </c>
      <c r="M21" s="25">
        <f t="shared" si="5"/>
        <v>8352.1033333333326</v>
      </c>
    </row>
    <row r="22" spans="1:13" s="24" customFormat="1" ht="30" x14ac:dyDescent="0.25">
      <c r="A22" s="4">
        <v>3</v>
      </c>
      <c r="B22" s="26" t="s">
        <v>32</v>
      </c>
      <c r="C22" s="23" t="s">
        <v>66</v>
      </c>
      <c r="D22" s="27">
        <v>50</v>
      </c>
      <c r="E22" s="9">
        <v>15473.81</v>
      </c>
      <c r="F22" s="5">
        <v>15470</v>
      </c>
      <c r="G22" s="25">
        <v>16348.39</v>
      </c>
      <c r="H22" s="25">
        <f t="shared" si="0"/>
        <v>15764.066666666666</v>
      </c>
      <c r="I22" s="23">
        <f t="shared" si="1"/>
        <v>3</v>
      </c>
      <c r="J22" s="23">
        <f t="shared" si="2"/>
        <v>506.04243639573662</v>
      </c>
      <c r="K22" s="23">
        <f t="shared" si="3"/>
        <v>3.2101008394348538</v>
      </c>
      <c r="L22" s="23" t="str">
        <f t="shared" si="4"/>
        <v>ОДНОРОДНЫЕ</v>
      </c>
      <c r="M22" s="25">
        <f t="shared" si="5"/>
        <v>788203.33333333326</v>
      </c>
    </row>
    <row r="23" spans="1:13" s="24" customFormat="1" ht="30" x14ac:dyDescent="0.25">
      <c r="A23" s="4">
        <v>4</v>
      </c>
      <c r="B23" s="26" t="s">
        <v>33</v>
      </c>
      <c r="C23" s="23" t="s">
        <v>66</v>
      </c>
      <c r="D23" s="27">
        <v>1</v>
      </c>
      <c r="E23" s="9">
        <v>10492.35</v>
      </c>
      <c r="F23" s="5">
        <v>10486</v>
      </c>
      <c r="G23" s="25">
        <v>11077.13</v>
      </c>
      <c r="H23" s="25">
        <f t="shared" si="0"/>
        <v>10685.159999999998</v>
      </c>
      <c r="I23" s="23">
        <f t="shared" si="1"/>
        <v>3</v>
      </c>
      <c r="J23" s="23">
        <f t="shared" si="2"/>
        <v>339.47082540330268</v>
      </c>
      <c r="K23" s="23">
        <f t="shared" si="3"/>
        <v>3.1770308109874135</v>
      </c>
      <c r="L23" s="23" t="str">
        <f t="shared" si="4"/>
        <v>ОДНОРОДНЫЕ</v>
      </c>
      <c r="M23" s="25">
        <f t="shared" si="5"/>
        <v>10685.159999999998</v>
      </c>
    </row>
    <row r="24" spans="1:13" s="24" customFormat="1" ht="30" x14ac:dyDescent="0.25">
      <c r="A24" s="4">
        <v>5</v>
      </c>
      <c r="B24" s="26" t="s">
        <v>34</v>
      </c>
      <c r="C24" s="23" t="s">
        <v>66</v>
      </c>
      <c r="D24" s="27">
        <v>6</v>
      </c>
      <c r="E24" s="9">
        <v>18856.310000000001</v>
      </c>
      <c r="F24" s="5">
        <v>18850</v>
      </c>
      <c r="G24" s="25">
        <v>19909.400000000001</v>
      </c>
      <c r="H24" s="25">
        <f t="shared" si="0"/>
        <v>19205.236666666668</v>
      </c>
      <c r="I24" s="23">
        <f t="shared" si="1"/>
        <v>3</v>
      </c>
      <c r="J24" s="23">
        <f t="shared" si="2"/>
        <v>609.8314964261308</v>
      </c>
      <c r="K24" s="23">
        <f t="shared" si="3"/>
        <v>3.1753396587118203</v>
      </c>
      <c r="L24" s="23" t="str">
        <f t="shared" si="4"/>
        <v>ОДНОРОДНЫЕ</v>
      </c>
      <c r="M24" s="25">
        <f t="shared" si="5"/>
        <v>115231.42000000001</v>
      </c>
    </row>
    <row r="25" spans="1:13" s="24" customFormat="1" ht="30" x14ac:dyDescent="0.25">
      <c r="A25" s="4">
        <v>6</v>
      </c>
      <c r="B25" s="26" t="s">
        <v>35</v>
      </c>
      <c r="C25" s="23" t="s">
        <v>66</v>
      </c>
      <c r="D25" s="27">
        <v>1</v>
      </c>
      <c r="E25" s="9">
        <v>17845.740000000002</v>
      </c>
      <c r="F25" s="5">
        <v>17840</v>
      </c>
      <c r="G25" s="25">
        <v>18902.990000000002</v>
      </c>
      <c r="H25" s="25">
        <f t="shared" si="0"/>
        <v>18196.243333333336</v>
      </c>
      <c r="I25" s="23">
        <f t="shared" si="1"/>
        <v>3</v>
      </c>
      <c r="J25" s="23">
        <f t="shared" si="2"/>
        <v>612.06729616385644</v>
      </c>
      <c r="K25" s="23">
        <f t="shared" si="3"/>
        <v>3.3637014242528984</v>
      </c>
      <c r="L25" s="23" t="str">
        <f t="shared" si="4"/>
        <v>ОДНОРОДНЫЕ</v>
      </c>
      <c r="M25" s="25">
        <f t="shared" si="5"/>
        <v>18196.243333333336</v>
      </c>
    </row>
    <row r="26" spans="1:13" s="24" customFormat="1" ht="30" x14ac:dyDescent="0.25">
      <c r="A26" s="4">
        <v>7</v>
      </c>
      <c r="B26" s="26" t="s">
        <v>36</v>
      </c>
      <c r="C26" s="23" t="s">
        <v>66</v>
      </c>
      <c r="D26" s="27">
        <v>12</v>
      </c>
      <c r="E26" s="9">
        <v>32575.84</v>
      </c>
      <c r="F26" s="5">
        <v>32565</v>
      </c>
      <c r="G26" s="25">
        <v>34376.959999999999</v>
      </c>
      <c r="H26" s="25">
        <f t="shared" si="0"/>
        <v>33172.6</v>
      </c>
      <c r="I26" s="23">
        <f t="shared" si="1"/>
        <v>3</v>
      </c>
      <c r="J26" s="23">
        <f t="shared" si="2"/>
        <v>1043.0204377671603</v>
      </c>
      <c r="K26" s="23">
        <f t="shared" si="3"/>
        <v>3.1442227554281557</v>
      </c>
      <c r="L26" s="23" t="str">
        <f t="shared" si="4"/>
        <v>ОДНОРОДНЫЕ</v>
      </c>
      <c r="M26" s="25">
        <f t="shared" si="5"/>
        <v>398071.19999999995</v>
      </c>
    </row>
    <row r="27" spans="1:13" s="24" customFormat="1" ht="30" x14ac:dyDescent="0.25">
      <c r="A27" s="4">
        <v>8</v>
      </c>
      <c r="B27" s="26" t="s">
        <v>37</v>
      </c>
      <c r="C27" s="23" t="s">
        <v>66</v>
      </c>
      <c r="D27" s="27">
        <v>1</v>
      </c>
      <c r="E27" s="9">
        <v>50456.78</v>
      </c>
      <c r="F27" s="5">
        <v>50455</v>
      </c>
      <c r="G27" s="25">
        <v>53297.09</v>
      </c>
      <c r="H27" s="25">
        <f t="shared" si="0"/>
        <v>51402.956666666665</v>
      </c>
      <c r="I27" s="23">
        <f t="shared" si="1"/>
        <v>3</v>
      </c>
      <c r="J27" s="23">
        <f t="shared" si="2"/>
        <v>1640.3678262613321</v>
      </c>
      <c r="K27" s="23">
        <f t="shared" si="3"/>
        <v>3.191193527832735</v>
      </c>
      <c r="L27" s="23" t="str">
        <f t="shared" si="4"/>
        <v>ОДНОРОДНЫЕ</v>
      </c>
      <c r="M27" s="25">
        <f t="shared" si="5"/>
        <v>51402.956666666665</v>
      </c>
    </row>
    <row r="28" spans="1:13" s="24" customFormat="1" x14ac:dyDescent="0.25">
      <c r="A28" s="4">
        <v>9</v>
      </c>
      <c r="B28" s="26" t="s">
        <v>38</v>
      </c>
      <c r="C28" s="23" t="s">
        <v>66</v>
      </c>
      <c r="D28" s="27">
        <v>3</v>
      </c>
      <c r="E28" s="9">
        <v>19262.650000000001</v>
      </c>
      <c r="F28" s="5">
        <v>19250</v>
      </c>
      <c r="G28" s="25">
        <v>20342.13</v>
      </c>
      <c r="H28" s="25">
        <f t="shared" si="0"/>
        <v>19618.259999999998</v>
      </c>
      <c r="I28" s="23">
        <f t="shared" si="1"/>
        <v>3</v>
      </c>
      <c r="J28" s="23">
        <f t="shared" si="2"/>
        <v>626.92171624533808</v>
      </c>
      <c r="K28" s="23">
        <f t="shared" si="3"/>
        <v>3.1956030567712839</v>
      </c>
      <c r="L28" s="23" t="str">
        <f t="shared" si="4"/>
        <v>ОДНОРОДНЫЕ</v>
      </c>
      <c r="M28" s="25">
        <f t="shared" si="5"/>
        <v>58854.78</v>
      </c>
    </row>
    <row r="29" spans="1:13" s="24" customFormat="1" x14ac:dyDescent="0.25">
      <c r="A29" s="4">
        <v>10</v>
      </c>
      <c r="B29" s="26" t="s">
        <v>39</v>
      </c>
      <c r="C29" s="23" t="s">
        <v>66</v>
      </c>
      <c r="D29" s="27">
        <v>1</v>
      </c>
      <c r="E29" s="9">
        <v>10552.63</v>
      </c>
      <c r="F29" s="5">
        <v>10545</v>
      </c>
      <c r="G29" s="25">
        <v>11142.73</v>
      </c>
      <c r="H29" s="25">
        <f t="shared" si="0"/>
        <v>10746.786666666665</v>
      </c>
      <c r="I29" s="23">
        <f t="shared" si="1"/>
        <v>3</v>
      </c>
      <c r="J29" s="23">
        <f t="shared" si="2"/>
        <v>342.91820691432139</v>
      </c>
      <c r="K29" s="23">
        <f t="shared" si="3"/>
        <v>3.1908906127070673</v>
      </c>
      <c r="L29" s="23" t="str">
        <f t="shared" si="4"/>
        <v>ОДНОРОДНЫЕ</v>
      </c>
      <c r="M29" s="25">
        <f t="shared" si="5"/>
        <v>10746.786666666665</v>
      </c>
    </row>
    <row r="30" spans="1:13" s="24" customFormat="1" x14ac:dyDescent="0.25">
      <c r="A30" s="4">
        <v>11</v>
      </c>
      <c r="B30" s="26" t="s">
        <v>40</v>
      </c>
      <c r="C30" s="23" t="s">
        <v>66</v>
      </c>
      <c r="D30" s="27">
        <v>3</v>
      </c>
      <c r="E30" s="9">
        <v>24514.05</v>
      </c>
      <c r="F30" s="5">
        <v>24500</v>
      </c>
      <c r="G30" s="25">
        <v>25879.14</v>
      </c>
      <c r="H30" s="25">
        <f t="shared" si="0"/>
        <v>24964.396666666667</v>
      </c>
      <c r="I30" s="23">
        <f t="shared" si="1"/>
        <v>3</v>
      </c>
      <c r="J30" s="23">
        <f t="shared" si="2"/>
        <v>792.22211218403459</v>
      </c>
      <c r="K30" s="23">
        <f t="shared" si="3"/>
        <v>3.1734078045708882</v>
      </c>
      <c r="L30" s="23" t="str">
        <f t="shared" si="4"/>
        <v>ОДНОРОДНЫЕ</v>
      </c>
      <c r="M30" s="25">
        <f t="shared" si="5"/>
        <v>74893.19</v>
      </c>
    </row>
    <row r="31" spans="1:13" s="24" customFormat="1" x14ac:dyDescent="0.25">
      <c r="A31" s="4">
        <v>12</v>
      </c>
      <c r="B31" s="26" t="s">
        <v>41</v>
      </c>
      <c r="C31" s="23" t="s">
        <v>66</v>
      </c>
      <c r="D31" s="27">
        <v>1</v>
      </c>
      <c r="E31" s="9">
        <v>9116.58</v>
      </c>
      <c r="F31" s="5">
        <v>9100</v>
      </c>
      <c r="G31" s="25">
        <v>9625.5</v>
      </c>
      <c r="H31" s="25">
        <f t="shared" si="0"/>
        <v>9280.6933333333345</v>
      </c>
      <c r="I31" s="23">
        <f t="shared" si="1"/>
        <v>3</v>
      </c>
      <c r="J31" s="23">
        <f t="shared" si="2"/>
        <v>298.72638339010723</v>
      </c>
      <c r="K31" s="23">
        <f t="shared" si="3"/>
        <v>3.2187938191770211</v>
      </c>
      <c r="L31" s="23" t="str">
        <f t="shared" si="4"/>
        <v>ОДНОРОДНЫЕ</v>
      </c>
      <c r="M31" s="25">
        <f t="shared" si="5"/>
        <v>9280.6933333333345</v>
      </c>
    </row>
    <row r="32" spans="1:13" s="24" customFormat="1" x14ac:dyDescent="0.25">
      <c r="A32" s="4">
        <v>13</v>
      </c>
      <c r="B32" s="26" t="s">
        <v>42</v>
      </c>
      <c r="C32" s="23" t="s">
        <v>66</v>
      </c>
      <c r="D32" s="27">
        <v>7</v>
      </c>
      <c r="E32" s="9">
        <v>18089.28</v>
      </c>
      <c r="F32" s="5">
        <v>18080</v>
      </c>
      <c r="G32" s="25">
        <v>19275.900000000001</v>
      </c>
      <c r="H32" s="25">
        <f t="shared" si="0"/>
        <v>18481.726666666666</v>
      </c>
      <c r="I32" s="23">
        <f t="shared" si="1"/>
        <v>3</v>
      </c>
      <c r="J32" s="23">
        <f t="shared" si="2"/>
        <v>687.78993314335082</v>
      </c>
      <c r="K32" s="23">
        <f t="shared" si="3"/>
        <v>3.7214592854240038</v>
      </c>
      <c r="L32" s="23" t="str">
        <f t="shared" si="4"/>
        <v>ОДНОРОДНЫЕ</v>
      </c>
      <c r="M32" s="25">
        <f t="shared" si="5"/>
        <v>129372.08666666666</v>
      </c>
    </row>
    <row r="33" spans="1:13" s="24" customFormat="1" x14ac:dyDescent="0.25">
      <c r="A33" s="4">
        <v>14</v>
      </c>
      <c r="B33" s="26" t="s">
        <v>43</v>
      </c>
      <c r="C33" s="23" t="s">
        <v>66</v>
      </c>
      <c r="D33" s="27">
        <v>1</v>
      </c>
      <c r="E33" s="9">
        <v>24054.91</v>
      </c>
      <c r="F33" s="5">
        <v>24050</v>
      </c>
      <c r="G33" s="25">
        <v>25389.81</v>
      </c>
      <c r="H33" s="25">
        <f t="shared" si="0"/>
        <v>24498.240000000002</v>
      </c>
      <c r="I33" s="23">
        <f t="shared" si="1"/>
        <v>3</v>
      </c>
      <c r="J33" s="23">
        <f t="shared" si="2"/>
        <v>772.12617213768976</v>
      </c>
      <c r="K33" s="23">
        <f t="shared" si="3"/>
        <v>3.1517618087572403</v>
      </c>
      <c r="L33" s="23" t="str">
        <f t="shared" si="4"/>
        <v>ОДНОРОДНЫЕ</v>
      </c>
      <c r="M33" s="25">
        <f t="shared" si="5"/>
        <v>24498.240000000002</v>
      </c>
    </row>
    <row r="34" spans="1:13" s="24" customFormat="1" x14ac:dyDescent="0.25">
      <c r="A34" s="4">
        <v>15</v>
      </c>
      <c r="B34" s="26" t="s">
        <v>44</v>
      </c>
      <c r="C34" s="23" t="s">
        <v>66</v>
      </c>
      <c r="D34" s="27">
        <v>1</v>
      </c>
      <c r="E34" s="9">
        <v>19236.25</v>
      </c>
      <c r="F34" s="5">
        <v>19225</v>
      </c>
      <c r="G34" s="25">
        <v>20314.599999999999</v>
      </c>
      <c r="H34" s="25">
        <f t="shared" si="0"/>
        <v>19591.95</v>
      </c>
      <c r="I34" s="23">
        <f t="shared" si="1"/>
        <v>3</v>
      </c>
      <c r="J34" s="23">
        <f t="shared" si="2"/>
        <v>625.85853633229203</v>
      </c>
      <c r="K34" s="23">
        <f t="shared" si="3"/>
        <v>3.1944678111790408</v>
      </c>
      <c r="L34" s="23" t="str">
        <f t="shared" si="4"/>
        <v>ОДНОРОДНЫЕ</v>
      </c>
      <c r="M34" s="25">
        <f t="shared" si="5"/>
        <v>19591.95</v>
      </c>
    </row>
    <row r="35" spans="1:13" s="24" customFormat="1" ht="30" x14ac:dyDescent="0.25">
      <c r="A35" s="4">
        <v>16</v>
      </c>
      <c r="B35" s="26" t="s">
        <v>45</v>
      </c>
      <c r="C35" s="23" t="s">
        <v>66</v>
      </c>
      <c r="D35" s="27">
        <v>1</v>
      </c>
      <c r="E35" s="9">
        <v>21533.38</v>
      </c>
      <c r="F35" s="5">
        <v>21525</v>
      </c>
      <c r="G35" s="25">
        <v>22733.52</v>
      </c>
      <c r="H35" s="25">
        <f t="shared" si="0"/>
        <v>21930.633333333335</v>
      </c>
      <c r="I35" s="23">
        <f t="shared" si="1"/>
        <v>3</v>
      </c>
      <c r="J35" s="23">
        <f t="shared" si="2"/>
        <v>695.33287404906525</v>
      </c>
      <c r="K35" s="23">
        <f t="shared" si="3"/>
        <v>3.1706009738998198</v>
      </c>
      <c r="L35" s="23" t="str">
        <f t="shared" si="4"/>
        <v>ОДНОРОДНЫЕ</v>
      </c>
      <c r="M35" s="25">
        <f t="shared" si="5"/>
        <v>21930.633333333335</v>
      </c>
    </row>
    <row r="36" spans="1:13" s="24" customFormat="1" x14ac:dyDescent="0.25">
      <c r="A36" s="4">
        <v>17</v>
      </c>
      <c r="B36" s="26" t="s">
        <v>46</v>
      </c>
      <c r="C36" s="23" t="s">
        <v>66</v>
      </c>
      <c r="D36" s="27">
        <v>5</v>
      </c>
      <c r="E36" s="9">
        <v>16798.43</v>
      </c>
      <c r="F36" s="5">
        <v>16795</v>
      </c>
      <c r="G36" s="25">
        <v>17754.43</v>
      </c>
      <c r="H36" s="25">
        <f t="shared" si="0"/>
        <v>17115.953333333335</v>
      </c>
      <c r="I36" s="23">
        <f t="shared" si="1"/>
        <v>3</v>
      </c>
      <c r="J36" s="23">
        <f t="shared" si="2"/>
        <v>552.93967268892311</v>
      </c>
      <c r="K36" s="23">
        <f t="shared" si="3"/>
        <v>3.2305514155152113</v>
      </c>
      <c r="L36" s="23" t="str">
        <f t="shared" si="4"/>
        <v>ОДНОРОДНЫЕ</v>
      </c>
      <c r="M36" s="25">
        <f t="shared" si="5"/>
        <v>85579.766666666677</v>
      </c>
    </row>
    <row r="37" spans="1:13" s="24" customFormat="1" x14ac:dyDescent="0.25">
      <c r="A37" s="4">
        <v>18</v>
      </c>
      <c r="B37" s="26" t="s">
        <v>47</v>
      </c>
      <c r="C37" s="23" t="s">
        <v>66</v>
      </c>
      <c r="D37" s="27">
        <v>1</v>
      </c>
      <c r="E37" s="9">
        <v>14824.04</v>
      </c>
      <c r="F37" s="5">
        <v>14810</v>
      </c>
      <c r="G37" s="25">
        <v>15648.46</v>
      </c>
      <c r="H37" s="25">
        <f t="shared" si="0"/>
        <v>15094.166666666666</v>
      </c>
      <c r="I37" s="23">
        <f t="shared" si="1"/>
        <v>3</v>
      </c>
      <c r="J37" s="23">
        <f t="shared" si="2"/>
        <v>480.08343538736329</v>
      </c>
      <c r="K37" s="23">
        <f t="shared" si="3"/>
        <v>3.1805892036925743</v>
      </c>
      <c r="L37" s="23" t="str">
        <f t="shared" si="4"/>
        <v>ОДНОРОДНЫЕ</v>
      </c>
      <c r="M37" s="25">
        <f t="shared" si="5"/>
        <v>15094.166666666666</v>
      </c>
    </row>
    <row r="38" spans="1:13" s="24" customFormat="1" x14ac:dyDescent="0.25">
      <c r="A38" s="4">
        <v>19</v>
      </c>
      <c r="B38" s="26" t="s">
        <v>48</v>
      </c>
      <c r="C38" s="23" t="s">
        <v>66</v>
      </c>
      <c r="D38" s="27">
        <v>1</v>
      </c>
      <c r="E38" s="9">
        <v>24807.31</v>
      </c>
      <c r="F38" s="5">
        <v>24800</v>
      </c>
      <c r="G38" s="25">
        <v>26186.2</v>
      </c>
      <c r="H38" s="25">
        <f t="shared" si="0"/>
        <v>25264.50333333333</v>
      </c>
      <c r="I38" s="23">
        <f t="shared" si="1"/>
        <v>3</v>
      </c>
      <c r="J38" s="23">
        <f t="shared" si="2"/>
        <v>798.22109595859058</v>
      </c>
      <c r="K38" s="23">
        <f t="shared" si="3"/>
        <v>3.159456908481705</v>
      </c>
      <c r="L38" s="23" t="str">
        <f t="shared" si="4"/>
        <v>ОДНОРОДНЫЕ</v>
      </c>
      <c r="M38" s="25">
        <f t="shared" si="5"/>
        <v>25264.50333333333</v>
      </c>
    </row>
    <row r="39" spans="1:13" s="24" customFormat="1" ht="30" x14ac:dyDescent="0.25">
      <c r="A39" s="4">
        <v>20</v>
      </c>
      <c r="B39" s="26" t="s">
        <v>49</v>
      </c>
      <c r="C39" s="23" t="s">
        <v>66</v>
      </c>
      <c r="D39" s="27">
        <v>1</v>
      </c>
      <c r="E39" s="9">
        <v>19192.25</v>
      </c>
      <c r="F39" s="5">
        <v>19190</v>
      </c>
      <c r="G39" s="25">
        <v>20252.93</v>
      </c>
      <c r="H39" s="25">
        <f t="shared" si="0"/>
        <v>19545.060000000001</v>
      </c>
      <c r="I39" s="23">
        <f t="shared" si="1"/>
        <v>3</v>
      </c>
      <c r="J39" s="23">
        <f t="shared" si="2"/>
        <v>613.03443484032789</v>
      </c>
      <c r="K39" s="23">
        <f t="shared" si="3"/>
        <v>3.1365185619298575</v>
      </c>
      <c r="L39" s="23" t="str">
        <f t="shared" si="4"/>
        <v>ОДНОРОДНЫЕ</v>
      </c>
      <c r="M39" s="25">
        <f t="shared" si="5"/>
        <v>19545.060000000001</v>
      </c>
    </row>
    <row r="40" spans="1:13" s="24" customFormat="1" ht="30" x14ac:dyDescent="0.25">
      <c r="A40" s="4">
        <v>21</v>
      </c>
      <c r="B40" s="26" t="s">
        <v>50</v>
      </c>
      <c r="C40" s="23" t="s">
        <v>66</v>
      </c>
      <c r="D40" s="27">
        <v>3</v>
      </c>
      <c r="E40" s="9">
        <v>22049.61</v>
      </c>
      <c r="F40" s="5">
        <v>22042</v>
      </c>
      <c r="G40" s="25">
        <v>23468.240000000002</v>
      </c>
      <c r="H40" s="25">
        <f t="shared" si="0"/>
        <v>22519.95</v>
      </c>
      <c r="I40" s="23">
        <f t="shared" si="1"/>
        <v>3</v>
      </c>
      <c r="J40" s="23">
        <f t="shared" si="2"/>
        <v>821.2520448071964</v>
      </c>
      <c r="K40" s="23">
        <f t="shared" si="3"/>
        <v>3.6467756136545431</v>
      </c>
      <c r="L40" s="23" t="str">
        <f t="shared" si="4"/>
        <v>ОДНОРОДНЫЕ</v>
      </c>
      <c r="M40" s="25">
        <f t="shared" si="5"/>
        <v>67559.850000000006</v>
      </c>
    </row>
    <row r="41" spans="1:13" s="24" customFormat="1" ht="30" x14ac:dyDescent="0.25">
      <c r="A41" s="4">
        <v>22</v>
      </c>
      <c r="B41" s="26" t="s">
        <v>51</v>
      </c>
      <c r="C41" s="23" t="s">
        <v>66</v>
      </c>
      <c r="D41" s="27">
        <v>1</v>
      </c>
      <c r="E41" s="9">
        <v>8443.16</v>
      </c>
      <c r="F41" s="5">
        <v>8435</v>
      </c>
      <c r="G41" s="25">
        <v>8912.52</v>
      </c>
      <c r="H41" s="25">
        <f t="shared" si="0"/>
        <v>8596.8933333333334</v>
      </c>
      <c r="I41" s="23">
        <f t="shared" si="1"/>
        <v>3</v>
      </c>
      <c r="J41" s="23">
        <f t="shared" si="2"/>
        <v>273.3711596590494</v>
      </c>
      <c r="K41" s="23">
        <f t="shared" si="3"/>
        <v>3.1798831166031611</v>
      </c>
      <c r="L41" s="23" t="str">
        <f t="shared" si="4"/>
        <v>ОДНОРОДНЫЕ</v>
      </c>
      <c r="M41" s="25">
        <f t="shared" si="5"/>
        <v>8596.8933333333334</v>
      </c>
    </row>
    <row r="42" spans="1:13" s="24" customFormat="1" x14ac:dyDescent="0.25">
      <c r="A42" s="4">
        <v>23</v>
      </c>
      <c r="B42" s="26" t="s">
        <v>52</v>
      </c>
      <c r="C42" s="23" t="s">
        <v>66</v>
      </c>
      <c r="D42" s="27">
        <v>1</v>
      </c>
      <c r="E42" s="9">
        <v>10851.83</v>
      </c>
      <c r="F42" s="5">
        <v>10845</v>
      </c>
      <c r="G42" s="25">
        <v>11510.88</v>
      </c>
      <c r="H42" s="25">
        <f t="shared" si="0"/>
        <v>11069.236666666666</v>
      </c>
      <c r="I42" s="23">
        <f t="shared" si="1"/>
        <v>3</v>
      </c>
      <c r="J42" s="23">
        <f t="shared" si="2"/>
        <v>382.48959153594365</v>
      </c>
      <c r="K42" s="23">
        <f t="shared" si="3"/>
        <v>3.4554287983357814</v>
      </c>
      <c r="L42" s="23" t="str">
        <f t="shared" si="4"/>
        <v>ОДНОРОДНЫЕ</v>
      </c>
      <c r="M42" s="25">
        <f t="shared" si="5"/>
        <v>11069.236666666666</v>
      </c>
    </row>
    <row r="43" spans="1:13" s="24" customFormat="1" x14ac:dyDescent="0.25">
      <c r="A43" s="4">
        <v>24</v>
      </c>
      <c r="B43" s="26" t="s">
        <v>53</v>
      </c>
      <c r="C43" s="23" t="s">
        <v>66</v>
      </c>
      <c r="D43" s="27">
        <v>1</v>
      </c>
      <c r="E43" s="9">
        <v>9990.75</v>
      </c>
      <c r="F43" s="5">
        <v>9985</v>
      </c>
      <c r="G43" s="25">
        <v>10647.74</v>
      </c>
      <c r="H43" s="25">
        <f t="shared" si="0"/>
        <v>10207.83</v>
      </c>
      <c r="I43" s="23">
        <f t="shared" si="1"/>
        <v>3</v>
      </c>
      <c r="J43" s="23">
        <f t="shared" si="2"/>
        <v>380.98408326332992</v>
      </c>
      <c r="K43" s="23">
        <f t="shared" si="3"/>
        <v>3.7322730028157789</v>
      </c>
      <c r="L43" s="23" t="str">
        <f t="shared" si="4"/>
        <v>ОДНОРОДНЫЕ</v>
      </c>
      <c r="M43" s="25">
        <f t="shared" si="5"/>
        <v>10207.83</v>
      </c>
    </row>
    <row r="44" spans="1:13" s="24" customFormat="1" x14ac:dyDescent="0.25">
      <c r="A44" s="4">
        <v>25</v>
      </c>
      <c r="B44" s="26" t="s">
        <v>54</v>
      </c>
      <c r="C44" s="23" t="s">
        <v>66</v>
      </c>
      <c r="D44" s="27">
        <v>3</v>
      </c>
      <c r="E44" s="9">
        <v>15796.55</v>
      </c>
      <c r="F44" s="5">
        <v>15793</v>
      </c>
      <c r="G44" s="25">
        <v>16752.490000000002</v>
      </c>
      <c r="H44" s="25">
        <f t="shared" si="0"/>
        <v>16114.013333333334</v>
      </c>
      <c r="I44" s="23">
        <f t="shared" si="1"/>
        <v>3</v>
      </c>
      <c r="J44" s="23">
        <f t="shared" si="2"/>
        <v>552.93986204047053</v>
      </c>
      <c r="K44" s="23">
        <f t="shared" si="3"/>
        <v>3.431422393679314</v>
      </c>
      <c r="L44" s="23" t="str">
        <f t="shared" si="4"/>
        <v>ОДНОРОДНЫЕ</v>
      </c>
      <c r="M44" s="25">
        <f t="shared" si="5"/>
        <v>48342.04</v>
      </c>
    </row>
    <row r="45" spans="1:13" s="24" customFormat="1" x14ac:dyDescent="0.25">
      <c r="A45" s="4">
        <v>26</v>
      </c>
      <c r="B45" s="26" t="s">
        <v>55</v>
      </c>
      <c r="C45" s="23" t="s">
        <v>66</v>
      </c>
      <c r="D45" s="27">
        <v>1</v>
      </c>
      <c r="E45" s="9">
        <v>11096.8</v>
      </c>
      <c r="F45" s="5">
        <v>11085</v>
      </c>
      <c r="G45" s="25">
        <v>11717.07</v>
      </c>
      <c r="H45" s="25">
        <f t="shared" si="0"/>
        <v>11299.623333333331</v>
      </c>
      <c r="I45" s="23">
        <f t="shared" si="1"/>
        <v>3</v>
      </c>
      <c r="J45" s="23">
        <f t="shared" si="2"/>
        <v>361.56755887846651</v>
      </c>
      <c r="K45" s="23">
        <f t="shared" si="3"/>
        <v>3.1998195710812771</v>
      </c>
      <c r="L45" s="23" t="str">
        <f t="shared" si="4"/>
        <v>ОДНОРОДНЫЕ</v>
      </c>
      <c r="M45" s="25">
        <f t="shared" si="5"/>
        <v>11299.623333333331</v>
      </c>
    </row>
    <row r="46" spans="1:13" s="24" customFormat="1" x14ac:dyDescent="0.25">
      <c r="A46" s="4">
        <v>27</v>
      </c>
      <c r="B46" s="26" t="s">
        <v>56</v>
      </c>
      <c r="C46" s="23" t="s">
        <v>66</v>
      </c>
      <c r="D46" s="27">
        <v>1</v>
      </c>
      <c r="E46" s="9">
        <v>12490.28</v>
      </c>
      <c r="F46" s="5">
        <v>12482</v>
      </c>
      <c r="G46" s="25">
        <v>13260.01</v>
      </c>
      <c r="H46" s="25">
        <f t="shared" si="0"/>
        <v>12744.096666666666</v>
      </c>
      <c r="I46" s="23">
        <f t="shared" si="1"/>
        <v>3</v>
      </c>
      <c r="J46" s="23">
        <f t="shared" si="2"/>
        <v>446.81323305530384</v>
      </c>
      <c r="K46" s="23">
        <f t="shared" si="3"/>
        <v>3.5060408339806788</v>
      </c>
      <c r="L46" s="23" t="str">
        <f t="shared" si="4"/>
        <v>ОДНОРОДНЫЕ</v>
      </c>
      <c r="M46" s="25">
        <f t="shared" si="5"/>
        <v>12744.096666666666</v>
      </c>
    </row>
    <row r="47" spans="1:13" s="24" customFormat="1" ht="30" x14ac:dyDescent="0.25">
      <c r="A47" s="4">
        <v>28</v>
      </c>
      <c r="B47" s="26" t="s">
        <v>57</v>
      </c>
      <c r="C47" s="23" t="s">
        <v>66</v>
      </c>
      <c r="D47" s="27">
        <v>2</v>
      </c>
      <c r="E47" s="9">
        <v>22068.75</v>
      </c>
      <c r="F47" s="5">
        <v>22065</v>
      </c>
      <c r="G47" s="25">
        <v>23315.94</v>
      </c>
      <c r="H47" s="25">
        <f t="shared" si="0"/>
        <v>22483.23</v>
      </c>
      <c r="I47" s="23">
        <f t="shared" si="1"/>
        <v>3</v>
      </c>
      <c r="J47" s="23">
        <f t="shared" si="2"/>
        <v>721.1504515009326</v>
      </c>
      <c r="K47" s="23">
        <f t="shared" si="3"/>
        <v>3.2075037772639101</v>
      </c>
      <c r="L47" s="23" t="str">
        <f t="shared" si="4"/>
        <v>ОДНОРОДНЫЕ</v>
      </c>
      <c r="M47" s="25">
        <f t="shared" si="5"/>
        <v>44966.46</v>
      </c>
    </row>
    <row r="48" spans="1:13" s="24" customFormat="1" ht="30" x14ac:dyDescent="0.25">
      <c r="A48" s="4">
        <v>29</v>
      </c>
      <c r="B48" s="26" t="s">
        <v>58</v>
      </c>
      <c r="C48" s="23" t="s">
        <v>66</v>
      </c>
      <c r="D48" s="27">
        <v>1</v>
      </c>
      <c r="E48" s="9">
        <v>13297.13</v>
      </c>
      <c r="F48" s="5">
        <v>13285</v>
      </c>
      <c r="G48" s="25">
        <v>14041.82</v>
      </c>
      <c r="H48" s="25">
        <f t="shared" si="0"/>
        <v>13541.316666666666</v>
      </c>
      <c r="I48" s="23">
        <f t="shared" si="1"/>
        <v>3</v>
      </c>
      <c r="J48" s="23">
        <f t="shared" si="2"/>
        <v>433.49103131821926</v>
      </c>
      <c r="K48" s="23">
        <f t="shared" si="3"/>
        <v>3.2012472788949817</v>
      </c>
      <c r="L48" s="23" t="str">
        <f t="shared" si="4"/>
        <v>ОДНОРОДНЫЕ</v>
      </c>
      <c r="M48" s="25">
        <f t="shared" si="5"/>
        <v>13541.316666666666</v>
      </c>
    </row>
    <row r="49" spans="1:15" s="24" customFormat="1" x14ac:dyDescent="0.25">
      <c r="A49" s="4">
        <v>30</v>
      </c>
      <c r="B49" s="26" t="s">
        <v>59</v>
      </c>
      <c r="C49" s="23" t="s">
        <v>66</v>
      </c>
      <c r="D49" s="27">
        <v>2</v>
      </c>
      <c r="E49" s="9">
        <v>46808.74</v>
      </c>
      <c r="F49" s="5">
        <v>46800</v>
      </c>
      <c r="G49" s="25">
        <v>49780.44</v>
      </c>
      <c r="H49" s="25">
        <f t="shared" si="0"/>
        <v>47796.393333333333</v>
      </c>
      <c r="I49" s="23">
        <f t="shared" si="1"/>
        <v>3</v>
      </c>
      <c r="J49" s="23">
        <f t="shared" si="2"/>
        <v>1718.2403727457167</v>
      </c>
      <c r="K49" s="23">
        <f t="shared" si="3"/>
        <v>3.5949163794905239</v>
      </c>
      <c r="L49" s="23" t="str">
        <f t="shared" si="4"/>
        <v>ОДНОРОДНЫЕ</v>
      </c>
      <c r="M49" s="25">
        <f t="shared" si="5"/>
        <v>95592.786666666667</v>
      </c>
    </row>
    <row r="50" spans="1:15" s="24" customFormat="1" x14ac:dyDescent="0.25">
      <c r="A50" s="4">
        <v>31</v>
      </c>
      <c r="B50" s="26" t="s">
        <v>60</v>
      </c>
      <c r="C50" s="23" t="s">
        <v>66</v>
      </c>
      <c r="D50" s="27">
        <v>1</v>
      </c>
      <c r="E50" s="9">
        <v>16133.81</v>
      </c>
      <c r="F50" s="5">
        <v>16125</v>
      </c>
      <c r="G50" s="25">
        <v>17025.169999999998</v>
      </c>
      <c r="H50" s="25">
        <f t="shared" si="0"/>
        <v>16427.993333333332</v>
      </c>
      <c r="I50" s="23">
        <f t="shared" si="1"/>
        <v>3</v>
      </c>
      <c r="J50" s="23">
        <f t="shared" si="2"/>
        <v>517.18892334748671</v>
      </c>
      <c r="K50" s="23">
        <f t="shared" si="3"/>
        <v>3.148217270688082</v>
      </c>
      <c r="L50" s="23" t="str">
        <f t="shared" si="4"/>
        <v>ОДНОРОДНЫЕ</v>
      </c>
      <c r="M50" s="25">
        <f t="shared" si="5"/>
        <v>16427.993333333332</v>
      </c>
    </row>
    <row r="51" spans="1:15" s="24" customFormat="1" ht="30" x14ac:dyDescent="0.25">
      <c r="A51" s="4">
        <v>32</v>
      </c>
      <c r="B51" s="26" t="s">
        <v>61</v>
      </c>
      <c r="C51" s="23" t="s">
        <v>66</v>
      </c>
      <c r="D51" s="27">
        <v>1</v>
      </c>
      <c r="E51" s="9">
        <v>46229.04</v>
      </c>
      <c r="F51" s="5">
        <v>46220</v>
      </c>
      <c r="G51" s="25">
        <v>48955.91</v>
      </c>
      <c r="H51" s="25">
        <f t="shared" si="0"/>
        <v>47134.983333333337</v>
      </c>
      <c r="I51" s="23">
        <f t="shared" si="1"/>
        <v>3</v>
      </c>
      <c r="J51" s="23">
        <f t="shared" si="2"/>
        <v>1576.9752294926318</v>
      </c>
      <c r="K51" s="23">
        <f t="shared" si="3"/>
        <v>3.3456577640866856</v>
      </c>
      <c r="L51" s="23" t="str">
        <f t="shared" si="4"/>
        <v>ОДНОРОДНЫЕ</v>
      </c>
      <c r="M51" s="25">
        <f t="shared" si="5"/>
        <v>47134.983333333337</v>
      </c>
    </row>
    <row r="52" spans="1:15" s="24" customFormat="1" ht="30" x14ac:dyDescent="0.25">
      <c r="A52" s="4">
        <v>33</v>
      </c>
      <c r="B52" s="26" t="s">
        <v>62</v>
      </c>
      <c r="C52" s="23" t="s">
        <v>66</v>
      </c>
      <c r="D52" s="27">
        <v>40</v>
      </c>
      <c r="E52" s="9">
        <v>9577.0400000000009</v>
      </c>
      <c r="F52" s="5">
        <v>9567</v>
      </c>
      <c r="G52" s="25">
        <v>10108.280000000001</v>
      </c>
      <c r="H52" s="25">
        <f t="shared" si="0"/>
        <v>9750.7733333333326</v>
      </c>
      <c r="I52" s="23">
        <f t="shared" si="1"/>
        <v>3</v>
      </c>
      <c r="J52" s="23">
        <f t="shared" si="2"/>
        <v>309.65054970617024</v>
      </c>
      <c r="K52" s="23">
        <f t="shared" si="3"/>
        <v>3.1756511931994136</v>
      </c>
      <c r="L52" s="23" t="str">
        <f t="shared" si="4"/>
        <v>ОДНОРОДНЫЕ</v>
      </c>
      <c r="M52" s="25">
        <f t="shared" si="5"/>
        <v>390030.93333333329</v>
      </c>
    </row>
    <row r="53" spans="1:15" s="24" customFormat="1" x14ac:dyDescent="0.25">
      <c r="A53" s="4">
        <v>34</v>
      </c>
      <c r="B53" s="26" t="s">
        <v>63</v>
      </c>
      <c r="C53" s="23" t="s">
        <v>66</v>
      </c>
      <c r="D53" s="27">
        <v>4</v>
      </c>
      <c r="E53" s="9">
        <v>33557.15</v>
      </c>
      <c r="F53" s="5">
        <v>33547</v>
      </c>
      <c r="G53" s="25">
        <v>35438.9</v>
      </c>
      <c r="H53" s="25">
        <f t="shared" si="0"/>
        <v>34181.016666666663</v>
      </c>
      <c r="I53" s="23">
        <f t="shared" si="1"/>
        <v>3</v>
      </c>
      <c r="J53" s="23">
        <f t="shared" si="2"/>
        <v>1089.370743059191</v>
      </c>
      <c r="K53" s="23">
        <f t="shared" si="3"/>
        <v>3.1870636080919903</v>
      </c>
      <c r="L53" s="23" t="str">
        <f t="shared" si="4"/>
        <v>ОДНОРОДНЫЕ</v>
      </c>
      <c r="M53" s="25">
        <f t="shared" si="5"/>
        <v>136724.06666666665</v>
      </c>
    </row>
    <row r="54" spans="1:15" s="24" customFormat="1" ht="30" x14ac:dyDescent="0.25">
      <c r="A54" s="4">
        <v>35</v>
      </c>
      <c r="B54" s="26" t="s">
        <v>64</v>
      </c>
      <c r="C54" s="23" t="s">
        <v>66</v>
      </c>
      <c r="D54" s="27">
        <v>1</v>
      </c>
      <c r="E54" s="9">
        <v>9890.98</v>
      </c>
      <c r="F54" s="5">
        <v>9885</v>
      </c>
      <c r="G54" s="25">
        <v>10444.32</v>
      </c>
      <c r="H54" s="25">
        <f t="shared" si="0"/>
        <v>10073.433333333332</v>
      </c>
      <c r="I54" s="23">
        <f t="shared" si="1"/>
        <v>3</v>
      </c>
      <c r="J54" s="23">
        <f t="shared" si="2"/>
        <v>321.21119179339519</v>
      </c>
      <c r="K54" s="23">
        <f t="shared" si="3"/>
        <v>3.1886962584096969</v>
      </c>
      <c r="L54" s="23" t="str">
        <f t="shared" si="4"/>
        <v>ОДНОРОДНЫЕ</v>
      </c>
      <c r="M54" s="25">
        <f t="shared" si="5"/>
        <v>10073.433333333332</v>
      </c>
    </row>
    <row r="55" spans="1:15" ht="30" x14ac:dyDescent="0.25">
      <c r="A55" s="4">
        <v>36</v>
      </c>
      <c r="B55" s="26" t="s">
        <v>65</v>
      </c>
      <c r="C55" s="23" t="s">
        <v>66</v>
      </c>
      <c r="D55" s="27">
        <v>15</v>
      </c>
      <c r="E55" s="9">
        <v>11117.26</v>
      </c>
      <c r="F55" s="5">
        <v>11110</v>
      </c>
      <c r="G55" s="15">
        <v>11734.73</v>
      </c>
      <c r="H55" s="15">
        <f t="shared" ref="H55" si="6">AVERAGE(E55:G55)</f>
        <v>11320.663333333336</v>
      </c>
      <c r="I55" s="17">
        <f t="shared" ref="I55" si="7" xml:space="preserve"> COUNT(E55:G55)</f>
        <v>3</v>
      </c>
      <c r="J55" s="17">
        <f t="shared" ref="J55" si="8">STDEV(E55:G55)</f>
        <v>358.61062481936187</v>
      </c>
      <c r="K55" s="17">
        <f t="shared" ref="K55" si="9">J55/H55*100</f>
        <v>3.1677527567085599</v>
      </c>
      <c r="L55" s="17" t="str">
        <f t="shared" ref="L55" si="10">IF(K55&lt;33,"ОДНОРОДНЫЕ","НЕОДНОРОДНЫЕ")</f>
        <v>ОДНОРОДНЫЕ</v>
      </c>
      <c r="M55" s="15">
        <f t="shared" ref="M55" si="11">D55*H55</f>
        <v>169809.95000000004</v>
      </c>
    </row>
    <row r="56" spans="1:15" x14ac:dyDescent="0.25">
      <c r="A56" s="4"/>
      <c r="B56" s="11"/>
      <c r="C56" s="10"/>
      <c r="D56" s="6"/>
      <c r="E56" s="22">
        <f>SUMPRODUCT($D$20:$D$55,E20:E55)</f>
        <v>3843301.99</v>
      </c>
      <c r="F56" s="25">
        <f t="shared" ref="F56:G56" si="12">SUMPRODUCT($D$20:$D$55,F20:F55)</f>
        <v>3841921</v>
      </c>
      <c r="G56" s="25">
        <f t="shared" si="12"/>
        <v>4060984.83</v>
      </c>
      <c r="H56" s="15"/>
      <c r="I56" s="17"/>
      <c r="J56" s="17"/>
      <c r="K56" s="17"/>
      <c r="L56" s="17"/>
      <c r="M56" s="3">
        <f>SUM(M20:M55)</f>
        <v>3915402.6066666669</v>
      </c>
    </row>
    <row r="58" spans="1:15" x14ac:dyDescent="0.25">
      <c r="A58" s="35" t="s">
        <v>20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</row>
    <row r="59" spans="1:15" x14ac:dyDescent="0.25">
      <c r="A59" s="36" t="s">
        <v>19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1:15" ht="15" customHeight="1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5" s="8" customFormat="1" x14ac:dyDescent="0.25">
      <c r="A61" s="31" t="s">
        <v>67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7"/>
      <c r="O61" s="7"/>
    </row>
    <row r="63" spans="1:15" x14ac:dyDescent="0.25">
      <c r="J63" s="19"/>
    </row>
    <row r="67" spans="12:12" x14ac:dyDescent="0.25">
      <c r="L67" s="19"/>
    </row>
  </sheetData>
  <mergeCells count="18">
    <mergeCell ref="L18:L19"/>
    <mergeCell ref="A18:A19"/>
    <mergeCell ref="G3:M3"/>
    <mergeCell ref="B18:B19"/>
    <mergeCell ref="C18:D18"/>
    <mergeCell ref="A61:M61"/>
    <mergeCell ref="A60:M60"/>
    <mergeCell ref="J12:K12"/>
    <mergeCell ref="B14:L14"/>
    <mergeCell ref="A58:M58"/>
    <mergeCell ref="A59:M59"/>
    <mergeCell ref="M18:M19"/>
    <mergeCell ref="A17:B17"/>
    <mergeCell ref="C17:D17"/>
    <mergeCell ref="H18:H19"/>
    <mergeCell ref="I18:I19"/>
    <mergeCell ref="J18:J19"/>
    <mergeCell ref="K18:K19"/>
  </mergeCells>
  <conditionalFormatting sqref="L20:L56">
    <cfRule type="containsText" dxfId="5" priority="10" operator="containsText" text="НЕ">
      <formula>NOT(ISERROR(SEARCH("НЕ",L20)))</formula>
    </cfRule>
    <cfRule type="containsText" dxfId="4" priority="11" operator="containsText" text="ОДНОРОДНЫЕ">
      <formula>NOT(ISERROR(SEARCH("ОДНОРОДНЫЕ",L20)))</formula>
    </cfRule>
    <cfRule type="containsText" dxfId="3" priority="12" operator="containsText" text="НЕОДНОРОДНЫЕ">
      <formula>NOT(ISERROR(SEARCH("НЕОДНОРОДНЫЕ",L20)))</formula>
    </cfRule>
  </conditionalFormatting>
  <conditionalFormatting sqref="L20:L56">
    <cfRule type="containsText" dxfId="2" priority="7" operator="containsText" text="НЕОДНОРОДНЫЕ">
      <formula>NOT(ISERROR(SEARCH("НЕОДНОРОДНЫЕ",L20)))</formula>
    </cfRule>
    <cfRule type="containsText" dxfId="1" priority="8" operator="containsText" text="ОДНОРОДНЫЕ">
      <formula>NOT(ISERROR(SEARCH("ОДНОРОДНЫЕ",L20)))</formula>
    </cfRule>
    <cfRule type="containsText" dxfId="0" priority="9" operator="containsText" text="НЕОДНОРОДНЫЕ">
      <formula>NOT(ISERROR(SEARCH("НЕОДНОРОДНЫЕ",L20)))</formula>
    </cfRule>
  </conditionalFormatting>
  <pageMargins left="0.31496062992125984" right="0.19685039370078741" top="0.35433070866141736" bottom="0.35433070866141736" header="0.11811023622047245" footer="0.11811023622047245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2023-04-21T04:46:14Z</dcterms:modified>
</cp:coreProperties>
</file>