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<sst xmlns="http://schemas.openxmlformats.org/spreadsheetml/2006/main" count="40" uniqueCount="35">
  <si>
    <t>№ п/п</t>
  </si>
  <si>
    <t>Наименование товара, работ, услуг</t>
  </si>
  <si>
    <t>Объем</t>
  </si>
  <si>
    <t>Ед.изм.</t>
  </si>
  <si>
    <t>Кол-во</t>
  </si>
  <si>
    <t>Источник №1</t>
  </si>
  <si>
    <t>Цена за ед.изм.</t>
  </si>
  <si>
    <t>Источник №2</t>
  </si>
  <si>
    <t>Источник №3</t>
  </si>
  <si>
    <t>Совокупность значений</t>
  </si>
  <si>
    <t>Рыночная стоимость</t>
  </si>
  <si>
    <t>Кол-во знач.</t>
  </si>
  <si>
    <t>Сред.квадр.откл. σ=</t>
  </si>
  <si>
    <t>Коэфф вариации V=</t>
  </si>
  <si>
    <t>Начальная (максимальная) цена договора</t>
  </si>
  <si>
    <t>Средн. арифм.</t>
  </si>
  <si>
    <t>УТВЕРЖДАЮ:</t>
  </si>
  <si>
    <t>«Иркутская городская клиническая больница № 8»</t>
  </si>
  <si>
    <t>Ж.В. Есева</t>
  </si>
  <si>
    <t>Обоснование начальной (максимальной) цены договора</t>
  </si>
  <si>
    <t>Используемый метод определения НМЦД: метод сопоставимых рыночных цен (анализ рынка)</t>
  </si>
  <si>
    <t>Главный врач</t>
  </si>
  <si>
    <t>Заказчик: областное государственное автономное учреждение здравоохранения</t>
  </si>
  <si>
    <t>Источник №4</t>
  </si>
  <si>
    <t>Источник №5</t>
  </si>
  <si>
    <t xml:space="preserve">Использована общедоступная информации о ценах товаров, работ, услуг, полученная у поставщиков (подрядчиков, исполнителей), осуществляющих поставки идентичных товаров, работ, услуг, планируемых к закупкам. </t>
  </si>
  <si>
    <t>уп.</t>
  </si>
  <si>
    <t>Анестетики</t>
  </si>
  <si>
    <t xml:space="preserve"> 21.20.10.231</t>
  </si>
  <si>
    <t>КП ИООСАБ вх.</t>
  </si>
  <si>
    <t>КП Импэксфарм вх.</t>
  </si>
  <si>
    <t>КП  ЦВ Протек вх.</t>
  </si>
  <si>
    <t>КП Витта Компани вх.</t>
  </si>
  <si>
    <t xml:space="preserve">Артикаин + Эпинефрин  р-р д/ин. 40мг/мл +0.01мг/мл 1.7мл или 1,8мл (картриджи) №50 
</t>
  </si>
  <si>
    <t xml:space="preserve">Артикаин + Эпинефрин р-р д/ин. 40мг/мл +0.005мг/мл 1.7мл или 1,8мл  (картриджи) №50 
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</si>
</sst>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64" fontId="0" fillId="0" borderId="0" xfId="0" applyNumberFormat="1" applyFill="1" applyAlignment="1">
      <alignment horizontal="center" vertical="center" wrapText="1"/>
    </xf>
    <xf numFmtId="164" fontId="41" fillId="0" borderId="0" xfId="0" applyNumberFormat="1" applyFont="1" applyFill="1" applyAlignment="1">
      <alignment horizontal="center" vertical="center" wrapText="1"/>
    </xf>
    <xf numFmtId="164" fontId="42" fillId="0" borderId="0" xfId="0" applyNumberFormat="1" applyFont="1" applyFill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64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3" fillId="0" borderId="0" xfId="0" applyFont="1" applyAlignment="1">
      <alignment horizontal="right" indent="15"/>
    </xf>
    <xf numFmtId="0" fontId="43" fillId="0" borderId="0" xfId="0" applyFont="1" applyAlignment="1">
      <alignment horizontal="right"/>
    </xf>
    <xf numFmtId="164" fontId="0" fillId="0" borderId="10" xfId="0" applyNumberForma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164" fontId="0" fillId="33" borderId="10" xfId="0" applyNumberForma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45" fillId="0" borderId="10" xfId="0" applyFont="1" applyBorder="1" applyAlignment="1">
      <alignment vertical="top" wrapText="1"/>
    </xf>
    <xf numFmtId="164" fontId="46" fillId="33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164" fontId="47" fillId="0" borderId="0" xfId="0" applyNumberFormat="1" applyFont="1" applyFill="1" applyAlignment="1">
      <alignment horizontal="right" vertical="center" wrapText="1"/>
    </xf>
    <xf numFmtId="0" fontId="0" fillId="0" borderId="13" xfId="0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vertical="top" wrapText="1"/>
    </xf>
    <xf numFmtId="16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64" fontId="0" fillId="0" borderId="13" xfId="0" applyNumberFormat="1" applyFont="1" applyFill="1" applyBorder="1" applyAlignment="1">
      <alignment horizontal="center" vertical="center" wrapText="1"/>
    </xf>
    <xf numFmtId="164" fontId="0" fillId="0" borderId="14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64" fontId="0" fillId="0" borderId="11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horizontal="left" wrapText="1"/>
    </xf>
    <xf numFmtId="0" fontId="4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3" fillId="0" borderId="0" xfId="0" applyFont="1" applyAlignment="1">
      <alignment horizontal="left" wrapText="1"/>
    </xf>
    <xf numFmtId="0" fontId="49" fillId="0" borderId="0" xfId="0" applyFont="1" applyAlignment="1">
      <alignment horizontal="center"/>
    </xf>
    <xf numFmtId="164" fontId="0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8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zoomScale="85" zoomScaleNormal="85" zoomScalePageLayoutView="70" workbookViewId="0" topLeftCell="A1">
      <selection activeCell="Q15" sqref="Q15"/>
    </sheetView>
  </sheetViews>
  <sheetFormatPr defaultColWidth="9.140625" defaultRowHeight="15"/>
  <cols>
    <col min="1" max="1" width="9.140625" style="2" customWidth="1"/>
    <col min="2" max="2" width="27.28125" style="2" customWidth="1"/>
    <col min="3" max="4" width="9.140625" style="2" customWidth="1"/>
    <col min="5" max="5" width="14.8515625" style="3" customWidth="1"/>
    <col min="6" max="6" width="15.140625" style="3" customWidth="1"/>
    <col min="7" max="7" width="14.7109375" style="3" customWidth="1"/>
    <col min="8" max="8" width="13.00390625" style="3" customWidth="1"/>
    <col min="9" max="9" width="14.421875" style="3" customWidth="1"/>
    <col min="10" max="10" width="13.7109375" style="3" customWidth="1"/>
    <col min="11" max="11" width="9.421875" style="2" customWidth="1"/>
    <col min="12" max="12" width="12.57421875" style="2" customWidth="1"/>
    <col min="13" max="13" width="10.28125" style="2" customWidth="1"/>
    <col min="14" max="14" width="14.28125" style="2" customWidth="1"/>
    <col min="15" max="15" width="13.28125" style="3" customWidth="1"/>
    <col min="16" max="16384" width="9.140625" style="1" customWidth="1"/>
  </cols>
  <sheetData>
    <row r="1" spans="1:14" ht="15">
      <c r="A1" s="18"/>
      <c r="B1" s="18"/>
      <c r="C1" s="18"/>
      <c r="D1" s="18"/>
      <c r="K1" s="18"/>
      <c r="L1" s="18"/>
      <c r="M1" s="18"/>
      <c r="N1" s="18"/>
    </row>
    <row r="2" spans="1:14" ht="15">
      <c r="A2" s="18"/>
      <c r="B2" s="18"/>
      <c r="C2" s="18"/>
      <c r="D2" s="18"/>
      <c r="K2" s="18"/>
      <c r="L2" s="18"/>
      <c r="M2" s="18"/>
      <c r="N2" s="18"/>
    </row>
    <row r="3" spans="1:15" s="10" customFormat="1" ht="15">
      <c r="A3" s="8"/>
      <c r="B3" s="8"/>
      <c r="C3" s="8"/>
      <c r="D3" s="8"/>
      <c r="E3" s="9"/>
      <c r="F3" s="9"/>
      <c r="G3" s="9"/>
      <c r="H3" s="9"/>
      <c r="I3" s="9"/>
      <c r="J3" s="9"/>
      <c r="K3" s="8"/>
      <c r="L3" s="8"/>
      <c r="M3" s="8"/>
      <c r="N3" s="8"/>
      <c r="O3" s="11" t="s">
        <v>16</v>
      </c>
    </row>
    <row r="4" spans="1:15" s="10" customFormat="1" ht="15">
      <c r="A4" s="8"/>
      <c r="B4" s="8"/>
      <c r="C4" s="8"/>
      <c r="D4" s="8"/>
      <c r="E4" s="9"/>
      <c r="F4" s="9"/>
      <c r="G4" s="9"/>
      <c r="H4" s="9"/>
      <c r="I4" s="9"/>
      <c r="J4" s="9"/>
      <c r="K4" s="8"/>
      <c r="L4" s="8"/>
      <c r="M4" s="8"/>
      <c r="N4" s="8"/>
      <c r="O4" s="12" t="s">
        <v>22</v>
      </c>
    </row>
    <row r="5" spans="1:15" s="10" customFormat="1" ht="15">
      <c r="A5" s="8"/>
      <c r="B5" s="8"/>
      <c r="C5" s="8"/>
      <c r="D5" s="8"/>
      <c r="E5" s="9"/>
      <c r="F5" s="9"/>
      <c r="G5" s="9"/>
      <c r="H5" s="9"/>
      <c r="I5" s="9"/>
      <c r="J5" s="9"/>
      <c r="K5" s="8"/>
      <c r="L5" s="8"/>
      <c r="M5" s="8"/>
      <c r="N5" s="8"/>
      <c r="O5" s="12" t="s">
        <v>17</v>
      </c>
    </row>
    <row r="6" spans="1:15" s="10" customFormat="1" ht="15">
      <c r="A6" s="8"/>
      <c r="B6" s="8"/>
      <c r="C6" s="8"/>
      <c r="D6" s="8"/>
      <c r="E6" s="9"/>
      <c r="F6" s="9"/>
      <c r="G6" s="9"/>
      <c r="H6" s="9"/>
      <c r="I6" s="9"/>
      <c r="J6" s="9"/>
      <c r="K6" s="8"/>
      <c r="L6" s="8"/>
      <c r="M6" s="8"/>
      <c r="N6" s="8"/>
      <c r="O6" s="9"/>
    </row>
    <row r="7" spans="1:15" s="10" customFormat="1" ht="28.5" customHeight="1">
      <c r="A7" s="8"/>
      <c r="B7" s="8"/>
      <c r="C7" s="8"/>
      <c r="D7" s="8"/>
      <c r="E7" s="9"/>
      <c r="F7" s="9"/>
      <c r="G7" s="9"/>
      <c r="H7" s="9"/>
      <c r="I7" s="9"/>
      <c r="J7" s="9"/>
      <c r="K7" s="8"/>
      <c r="L7" s="44" t="s">
        <v>21</v>
      </c>
      <c r="M7" s="44"/>
      <c r="N7" s="8"/>
      <c r="O7" s="4" t="s">
        <v>18</v>
      </c>
    </row>
    <row r="8" spans="2:15" ht="18.75">
      <c r="B8" s="45" t="s">
        <v>19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5"/>
    </row>
    <row r="9" spans="4:10" ht="15.75">
      <c r="D9" s="47" t="s">
        <v>27</v>
      </c>
      <c r="E9" s="47"/>
      <c r="F9" s="47"/>
      <c r="G9" s="47"/>
      <c r="H9" s="47"/>
      <c r="I9" s="47"/>
      <c r="J9" s="47"/>
    </row>
    <row r="10" ht="15.75">
      <c r="G10" s="32" t="s">
        <v>28</v>
      </c>
    </row>
    <row r="11" spans="1:15" s="8" customFormat="1" ht="51.75" customHeight="1">
      <c r="A11" s="40" t="s">
        <v>14</v>
      </c>
      <c r="B11" s="41"/>
      <c r="C11" s="42">
        <f>SUMIF(O14:O15,"&gt;0")</f>
        <v>1454230.65</v>
      </c>
      <c r="D11" s="41"/>
      <c r="E11" s="15" t="s">
        <v>29</v>
      </c>
      <c r="F11" s="15" t="s">
        <v>30</v>
      </c>
      <c r="G11" s="15" t="s">
        <v>31</v>
      </c>
      <c r="H11" s="15" t="s">
        <v>32</v>
      </c>
      <c r="I11" s="30"/>
      <c r="J11" s="6"/>
      <c r="K11" s="7"/>
      <c r="L11" s="7"/>
      <c r="M11" s="7"/>
      <c r="N11" s="7"/>
      <c r="O11" s="6"/>
    </row>
    <row r="12" spans="1:15" s="8" customFormat="1" ht="30" customHeight="1">
      <c r="A12" s="37" t="s">
        <v>0</v>
      </c>
      <c r="B12" s="37" t="s">
        <v>1</v>
      </c>
      <c r="C12" s="37" t="s">
        <v>2</v>
      </c>
      <c r="D12" s="37"/>
      <c r="E12" s="6" t="s">
        <v>5</v>
      </c>
      <c r="F12" s="6" t="s">
        <v>7</v>
      </c>
      <c r="G12" s="14" t="s">
        <v>8</v>
      </c>
      <c r="H12" s="13" t="s">
        <v>23</v>
      </c>
      <c r="I12" s="13" t="s">
        <v>24</v>
      </c>
      <c r="J12" s="38" t="s">
        <v>15</v>
      </c>
      <c r="K12" s="37" t="s">
        <v>11</v>
      </c>
      <c r="L12" s="37" t="s">
        <v>12</v>
      </c>
      <c r="M12" s="37" t="s">
        <v>13</v>
      </c>
      <c r="N12" s="37" t="s">
        <v>9</v>
      </c>
      <c r="O12" s="48" t="s">
        <v>10</v>
      </c>
    </row>
    <row r="13" spans="1:15" s="8" customFormat="1" ht="30">
      <c r="A13" s="37"/>
      <c r="B13" s="37"/>
      <c r="C13" s="7" t="s">
        <v>3</v>
      </c>
      <c r="D13" s="7" t="s">
        <v>4</v>
      </c>
      <c r="E13" s="6" t="s">
        <v>6</v>
      </c>
      <c r="F13" s="6" t="s">
        <v>6</v>
      </c>
      <c r="G13" s="14" t="s">
        <v>6</v>
      </c>
      <c r="H13" s="14" t="s">
        <v>6</v>
      </c>
      <c r="I13" s="6" t="s">
        <v>6</v>
      </c>
      <c r="J13" s="39"/>
      <c r="K13" s="37"/>
      <c r="L13" s="37"/>
      <c r="M13" s="37"/>
      <c r="N13" s="37"/>
      <c r="O13" s="48"/>
    </row>
    <row r="14" spans="1:15" s="8" customFormat="1" ht="60.75" customHeight="1">
      <c r="A14" s="34">
        <v>1</v>
      </c>
      <c r="B14" s="31" t="s">
        <v>33</v>
      </c>
      <c r="C14" s="28" t="s">
        <v>26</v>
      </c>
      <c r="D14" s="19">
        <v>360</v>
      </c>
      <c r="E14" s="13">
        <v>3607.69</v>
      </c>
      <c r="F14" s="13">
        <v>3513.52</v>
      </c>
      <c r="G14" s="13">
        <v>3200.5</v>
      </c>
      <c r="H14" s="13">
        <v>3516</v>
      </c>
      <c r="I14" s="13"/>
      <c r="J14" s="16">
        <f aca="true" t="shared" si="0" ref="J14:J22">AVERAGE(E14:I14)</f>
        <v>3459.4275</v>
      </c>
      <c r="K14" s="17">
        <f aca="true" t="shared" si="1" ref="K14:K19">COUNT(E14:I14)</f>
        <v>4</v>
      </c>
      <c r="L14" s="17">
        <f aca="true" t="shared" si="2" ref="L14:L19">STDEV(E14:I14)</f>
        <v>178.0932952836831</v>
      </c>
      <c r="M14" s="17">
        <f aca="true" t="shared" si="3" ref="M14:M22">L14/J14*100</f>
        <v>5.148056875991276</v>
      </c>
      <c r="N14" s="17" t="str">
        <f aca="true" t="shared" si="4" ref="N14:N22">IF(M14&lt;33,"ОДНОРОДНЫЕ","НЕОДНОРОДНЫЕ")</f>
        <v>ОДНОРОДНЫЕ</v>
      </c>
      <c r="O14" s="16">
        <f aca="true" t="shared" si="5" ref="O14:O22">D14*J14</f>
        <v>1245393.9</v>
      </c>
    </row>
    <row r="15" spans="1:15" s="8" customFormat="1" ht="65.25" customHeight="1">
      <c r="A15" s="34">
        <v>2</v>
      </c>
      <c r="B15" s="29" t="s">
        <v>34</v>
      </c>
      <c r="C15" s="28" t="s">
        <v>26</v>
      </c>
      <c r="D15" s="19">
        <v>60</v>
      </c>
      <c r="E15" s="13">
        <v>3995.88</v>
      </c>
      <c r="F15" s="13">
        <v>3415.27</v>
      </c>
      <c r="G15" s="13">
        <v>3090.3</v>
      </c>
      <c r="H15" s="13">
        <v>3421</v>
      </c>
      <c r="I15" s="13"/>
      <c r="J15" s="16">
        <f t="shared" si="0"/>
        <v>3480.6125</v>
      </c>
      <c r="K15" s="17">
        <f t="shared" si="1"/>
        <v>4</v>
      </c>
      <c r="L15" s="17">
        <f t="shared" si="2"/>
        <v>376.68188907662045</v>
      </c>
      <c r="M15" s="25">
        <f t="shared" si="3"/>
        <v>10.82228743006067</v>
      </c>
      <c r="N15" s="25" t="str">
        <f t="shared" si="4"/>
        <v>ОДНОРОДНЫЕ</v>
      </c>
      <c r="O15" s="36">
        <f t="shared" si="5"/>
        <v>208836.75</v>
      </c>
    </row>
    <row r="16" spans="1:15" s="8" customFormat="1" ht="46.5" customHeight="1" hidden="1">
      <c r="A16" s="34">
        <v>3</v>
      </c>
      <c r="B16" s="35"/>
      <c r="C16" s="28"/>
      <c r="D16" s="19"/>
      <c r="E16" s="13"/>
      <c r="F16" s="13"/>
      <c r="G16" s="13"/>
      <c r="H16" s="13"/>
      <c r="I16" s="13"/>
      <c r="J16" s="21" t="e">
        <f t="shared" si="0"/>
        <v>#DIV/0!</v>
      </c>
      <c r="K16" s="22">
        <f t="shared" si="1"/>
        <v>0</v>
      </c>
      <c r="L16" s="22" t="e">
        <f t="shared" si="2"/>
        <v>#DIV/0!</v>
      </c>
      <c r="M16" s="25" t="e">
        <f t="shared" si="3"/>
        <v>#DIV/0!</v>
      </c>
      <c r="N16" s="25" t="e">
        <f t="shared" si="4"/>
        <v>#DIV/0!</v>
      </c>
      <c r="O16" s="21" t="e">
        <f t="shared" si="5"/>
        <v>#DIV/0!</v>
      </c>
    </row>
    <row r="17" spans="1:15" s="8" customFormat="1" ht="41.25" customHeight="1" hidden="1">
      <c r="A17" s="34">
        <v>4</v>
      </c>
      <c r="B17" s="35"/>
      <c r="C17" s="28"/>
      <c r="D17" s="19"/>
      <c r="E17" s="13"/>
      <c r="F17" s="13"/>
      <c r="G17" s="13"/>
      <c r="H17" s="13"/>
      <c r="I17" s="13"/>
      <c r="J17" s="21" t="e">
        <f t="shared" si="0"/>
        <v>#DIV/0!</v>
      </c>
      <c r="K17" s="22">
        <f t="shared" si="1"/>
        <v>0</v>
      </c>
      <c r="L17" s="22" t="e">
        <f t="shared" si="2"/>
        <v>#DIV/0!</v>
      </c>
      <c r="M17" s="25" t="e">
        <f t="shared" si="3"/>
        <v>#DIV/0!</v>
      </c>
      <c r="N17" s="25" t="e">
        <f t="shared" si="4"/>
        <v>#DIV/0!</v>
      </c>
      <c r="O17" s="21" t="e">
        <f t="shared" si="5"/>
        <v>#DIV/0!</v>
      </c>
    </row>
    <row r="18" spans="1:15" s="8" customFormat="1" ht="49.5" customHeight="1" hidden="1">
      <c r="A18" s="34">
        <v>5</v>
      </c>
      <c r="B18" s="31"/>
      <c r="C18" s="28"/>
      <c r="D18" s="19"/>
      <c r="E18" s="13"/>
      <c r="F18" s="13"/>
      <c r="G18" s="13"/>
      <c r="H18" s="13"/>
      <c r="I18" s="13"/>
      <c r="J18" s="21" t="e">
        <f t="shared" si="0"/>
        <v>#DIV/0!</v>
      </c>
      <c r="K18" s="22">
        <f t="shared" si="1"/>
        <v>0</v>
      </c>
      <c r="L18" s="22" t="e">
        <f t="shared" si="2"/>
        <v>#DIV/0!</v>
      </c>
      <c r="M18" s="25" t="e">
        <f t="shared" si="3"/>
        <v>#DIV/0!</v>
      </c>
      <c r="N18" s="25" t="e">
        <f t="shared" si="4"/>
        <v>#DIV/0!</v>
      </c>
      <c r="O18" s="21" t="e">
        <f t="shared" si="5"/>
        <v>#DIV/0!</v>
      </c>
    </row>
    <row r="19" spans="1:15" s="8" customFormat="1" ht="47.25" customHeight="1" hidden="1">
      <c r="A19" s="34">
        <v>6</v>
      </c>
      <c r="B19" s="29"/>
      <c r="C19" s="28"/>
      <c r="D19" s="19"/>
      <c r="E19" s="13"/>
      <c r="F19" s="13"/>
      <c r="G19" s="13"/>
      <c r="H19" s="13"/>
      <c r="I19" s="13"/>
      <c r="J19" s="24" t="e">
        <f t="shared" si="0"/>
        <v>#DIV/0!</v>
      </c>
      <c r="K19" s="23">
        <f t="shared" si="1"/>
        <v>0</v>
      </c>
      <c r="L19" s="23" t="e">
        <f t="shared" si="2"/>
        <v>#DIV/0!</v>
      </c>
      <c r="M19" s="25" t="e">
        <f t="shared" si="3"/>
        <v>#DIV/0!</v>
      </c>
      <c r="N19" s="25" t="e">
        <f t="shared" si="4"/>
        <v>#DIV/0!</v>
      </c>
      <c r="O19" s="24" t="e">
        <f t="shared" si="5"/>
        <v>#DIV/0!</v>
      </c>
    </row>
    <row r="20" spans="1:15" s="8" customFormat="1" ht="52.5" customHeight="1" hidden="1">
      <c r="A20" s="25"/>
      <c r="B20" s="31"/>
      <c r="C20" s="19"/>
      <c r="D20" s="19"/>
      <c r="E20" s="13"/>
      <c r="F20" s="13"/>
      <c r="G20" s="13"/>
      <c r="H20" s="13"/>
      <c r="I20" s="13"/>
      <c r="J20" s="26" t="e">
        <f t="shared" si="0"/>
        <v>#DIV/0!</v>
      </c>
      <c r="K20" s="25">
        <f>COUNT(E20:I20)</f>
        <v>0</v>
      </c>
      <c r="L20" s="25" t="e">
        <f>STDEV(E20:I20)</f>
        <v>#DIV/0!</v>
      </c>
      <c r="M20" s="25" t="e">
        <f t="shared" si="3"/>
        <v>#DIV/0!</v>
      </c>
      <c r="N20" s="25" t="e">
        <f t="shared" si="4"/>
        <v>#DIV/0!</v>
      </c>
      <c r="O20" s="26" t="e">
        <f t="shared" si="5"/>
        <v>#DIV/0!</v>
      </c>
    </row>
    <row r="21" spans="1:15" s="8" customFormat="1" ht="51.75" customHeight="1" hidden="1">
      <c r="A21" s="25"/>
      <c r="B21" s="33"/>
      <c r="C21" s="19"/>
      <c r="D21" s="19"/>
      <c r="E21" s="13"/>
      <c r="F21" s="13"/>
      <c r="G21" s="13"/>
      <c r="H21" s="13"/>
      <c r="I21" s="13"/>
      <c r="J21" s="26" t="e">
        <f t="shared" si="0"/>
        <v>#DIV/0!</v>
      </c>
      <c r="K21" s="25">
        <f>COUNT(E21:I21)</f>
        <v>0</v>
      </c>
      <c r="L21" s="25" t="e">
        <f>STDEV(E21:I21)</f>
        <v>#DIV/0!</v>
      </c>
      <c r="M21" s="25" t="e">
        <f t="shared" si="3"/>
        <v>#DIV/0!</v>
      </c>
      <c r="N21" s="25" t="e">
        <f t="shared" si="4"/>
        <v>#DIV/0!</v>
      </c>
      <c r="O21" s="26" t="e">
        <f t="shared" si="5"/>
        <v>#DIV/0!</v>
      </c>
    </row>
    <row r="22" spans="1:15" s="8" customFormat="1" ht="51.75" customHeight="1" hidden="1">
      <c r="A22" s="27"/>
      <c r="B22" s="29"/>
      <c r="C22" s="28"/>
      <c r="D22" s="19"/>
      <c r="E22" s="13"/>
      <c r="F22" s="13"/>
      <c r="G22" s="13"/>
      <c r="H22" s="13"/>
      <c r="I22" s="13"/>
      <c r="J22" s="26" t="e">
        <f t="shared" si="0"/>
        <v>#DIV/0!</v>
      </c>
      <c r="K22" s="25">
        <f>COUNT(E22:I22)</f>
        <v>0</v>
      </c>
      <c r="L22" s="25" t="e">
        <f>STDEV(E22:I22)</f>
        <v>#DIV/0!</v>
      </c>
      <c r="M22" s="25" t="e">
        <f t="shared" si="3"/>
        <v>#DIV/0!</v>
      </c>
      <c r="N22" s="25" t="e">
        <f t="shared" si="4"/>
        <v>#DIV/0!</v>
      </c>
      <c r="O22" s="26" t="e">
        <f t="shared" si="5"/>
        <v>#DIV/0!</v>
      </c>
    </row>
    <row r="23" spans="1:15" s="10" customFormat="1" ht="15">
      <c r="A23" s="8"/>
      <c r="B23" s="8"/>
      <c r="C23" s="8"/>
      <c r="D23" s="8"/>
      <c r="E23" s="9"/>
      <c r="F23" s="9"/>
      <c r="G23" s="9"/>
      <c r="H23" s="9"/>
      <c r="I23" s="9"/>
      <c r="J23" s="9"/>
      <c r="K23" s="8"/>
      <c r="L23" s="8"/>
      <c r="M23" s="8"/>
      <c r="N23" s="8"/>
      <c r="O23" s="9"/>
    </row>
    <row r="24" spans="1:15" s="10" customFormat="1" ht="14.25" customHeight="1">
      <c r="A24" s="46" t="s">
        <v>20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</row>
    <row r="25" spans="1:15" s="10" customFormat="1" ht="18.75" customHeight="1">
      <c r="A25" s="46" t="s">
        <v>25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</row>
    <row r="26" spans="1:15" s="10" customFormat="1" ht="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</row>
    <row r="27" spans="1:15" s="20" customFormat="1" ht="18" customHeight="1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</row>
  </sheetData>
  <sheetProtection/>
  <mergeCells count="18">
    <mergeCell ref="D9:J9"/>
    <mergeCell ref="O12:O13"/>
    <mergeCell ref="A11:B11"/>
    <mergeCell ref="C11:D11"/>
    <mergeCell ref="A27:O27"/>
    <mergeCell ref="L12:L13"/>
    <mergeCell ref="M12:M13"/>
    <mergeCell ref="L7:M7"/>
    <mergeCell ref="B8:N8"/>
    <mergeCell ref="A24:O24"/>
    <mergeCell ref="A25:O25"/>
    <mergeCell ref="A26:O26"/>
    <mergeCell ref="N12:N13"/>
    <mergeCell ref="C12:D12"/>
    <mergeCell ref="A12:A13"/>
    <mergeCell ref="B12:B13"/>
    <mergeCell ref="J12:J13"/>
    <mergeCell ref="K12:K13"/>
  </mergeCells>
  <conditionalFormatting sqref="N14:N22">
    <cfRule type="containsText" priority="10" dxfId="6" operator="containsText" text="НЕ">
      <formula>NOT(ISERROR(SEARCH("НЕ",N14)))</formula>
    </cfRule>
    <cfRule type="containsText" priority="11" dxfId="7" operator="containsText" text="ОДНОРОДНЫЕ">
      <formula>NOT(ISERROR(SEARCH("ОДНОРОДНЫЕ",N14)))</formula>
    </cfRule>
    <cfRule type="containsText" priority="12" dxfId="6" operator="containsText" text="НЕОДНОРОДНЫЕ">
      <formula>NOT(ISERROR(SEARCH("НЕОДНОРОДНЫЕ",N14)))</formula>
    </cfRule>
  </conditionalFormatting>
  <conditionalFormatting sqref="N14:N22">
    <cfRule type="containsText" priority="7" dxfId="6" operator="containsText" text="НЕОДНОРОДНЫЕ">
      <formula>NOT(ISERROR(SEARCH("НЕОДНОРОДНЫЕ",N14)))</formula>
    </cfRule>
    <cfRule type="containsText" priority="8" dxfId="7" operator="containsText" text="ОДНОРОДНЫЕ">
      <formula>NOT(ISERROR(SEARCH("ОДНОРОДНЫЕ",N14)))</formula>
    </cfRule>
    <cfRule type="containsText" priority="9" dxfId="6" operator="containsText" text="НЕОДНОРОДНЫЕ">
      <formula>NOT(ISERROR(SEARCH("НЕОДНОРОДНЫЕ",N14)))</formula>
    </cfRule>
  </conditionalFormatting>
  <printOptions/>
  <pageMargins left="0.31496062992125984" right="0.1968503937007874" top="0.35433070866141736" bottom="0.35433070866141736" header="0.11811023622047245" footer="0.11811023622047245"/>
  <pageSetup fitToHeight="1" fitToWidth="1" horizontalDpi="180" verticalDpi="18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2023-04-07T03:55:28Z</dcterms:modified>
  <cp:category/>
  <cp:version/>
  <cp:contentType/>
  <cp:contentStatus/>
</cp:coreProperties>
</file>