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E28" i="1"/>
  <c r="H20" i="1" l="1"/>
  <c r="M20" i="1" s="1"/>
  <c r="I20" i="1"/>
  <c r="J20" i="1"/>
  <c r="H21" i="1"/>
  <c r="M21" i="1" s="1"/>
  <c r="I21" i="1"/>
  <c r="J21" i="1"/>
  <c r="H22" i="1"/>
  <c r="I22" i="1"/>
  <c r="J22" i="1"/>
  <c r="H23" i="1"/>
  <c r="M23" i="1" s="1"/>
  <c r="I23" i="1"/>
  <c r="J23" i="1"/>
  <c r="H24" i="1"/>
  <c r="M24" i="1" s="1"/>
  <c r="I24" i="1"/>
  <c r="J24" i="1"/>
  <c r="H25" i="1"/>
  <c r="M25" i="1" s="1"/>
  <c r="I25" i="1"/>
  <c r="J25" i="1"/>
  <c r="H26" i="1"/>
  <c r="I26" i="1"/>
  <c r="J26" i="1"/>
  <c r="H27" i="1"/>
  <c r="M27" i="1" s="1"/>
  <c r="I27" i="1"/>
  <c r="J27" i="1"/>
  <c r="F28" i="1"/>
  <c r="K23" i="1" l="1"/>
  <c r="L23" i="1" s="1"/>
  <c r="K27" i="1"/>
  <c r="L27" i="1" s="1"/>
  <c r="K25" i="1"/>
  <c r="L25" i="1" s="1"/>
  <c r="K24" i="1"/>
  <c r="L24" i="1" s="1"/>
  <c r="K22" i="1"/>
  <c r="L22" i="1" s="1"/>
  <c r="K21" i="1"/>
  <c r="L21" i="1" s="1"/>
  <c r="K26" i="1"/>
  <c r="L26" i="1" s="1"/>
  <c r="M22" i="1"/>
  <c r="K20" i="1"/>
  <c r="L20" i="1" s="1"/>
  <c r="M26" i="1"/>
  <c r="M28" i="1" l="1"/>
</calcChain>
</file>

<file path=xl/sharedStrings.xml><?xml version="1.0" encoding="utf-8"?>
<sst xmlns="http://schemas.openxmlformats.org/spreadsheetml/2006/main" count="52" uniqueCount="43">
  <si>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</si>
  <si>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</si>
  <si>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</si>
  <si>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</si>
  <si>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</si>
  <si>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</si>
  <si>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</si>
  <si>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</si>
  <si>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</si>
  <si>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</si>
  <si>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</si>
  <si>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</si>
  <si>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</si>
  <si>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</si>
  <si>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</si>
  <si>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</si>
  <si>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</si>
  <si>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</si>
  <si>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</si>
  <si>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</si>
  <si>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</si>
  <si>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</si>
  <si>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</si>
  <si>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</si>
  <si>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</si>
  <si>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</si>
  <si>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</si>
  <si>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</si>
  <si>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набор</t>
  </si>
  <si>
    <t>№ 102-23</t>
  </si>
  <si>
    <t>вх. № 1608-04/23 от 17.04.2023</t>
  </si>
  <si>
    <t>вх. № 1607-04/23 от 17.04.2023</t>
  </si>
  <si>
    <t>вх. № 1606-04/23 от 17.04.2023</t>
  </si>
  <si>
    <t>Набор реагентов для количественного иммуноферментного определения ракового антигена СА 19-9 в сыворотке крови.</t>
  </si>
  <si>
    <t>Набор реагентов для определения раково-эмбрионального антигена (РЭА)</t>
  </si>
  <si>
    <t>Набор реагентов  для количественного определения антигена СА 72-4</t>
  </si>
  <si>
    <t>Набор реагентов для количественного иммуноферментного определения 17-ОН-прогестерон</t>
  </si>
  <si>
    <t>Набор реагентов для количественного иммуноферментного определения общего простатспецифического антигена (ПСА) в сыворотке крови.</t>
  </si>
  <si>
    <t>Набор реагентов для количественного иммуноферментного определения свободного простатспецифического антигена (ПСА) в сыворотке крови.</t>
  </si>
  <si>
    <t>Набор реагентов для количественного иммуноферментного определения ракового антигена СА 125 в сыворотке крови.</t>
  </si>
  <si>
    <t>Набор реагентов для количественного иммуноферментного определения СА 15-3 в сыворотке крови</t>
  </si>
  <si>
    <t>Исходя из имеющегося у Заказчика объёма финансового обеспечения для осуществления закупки НМЦД устанавливается в размере 1139891,50 руб. (один миллион сто тридцать девять тысяч восемьсот девяносто один рубль пятьдесят копеек)</t>
  </si>
  <si>
    <t>на поставку  наборов реагентов для полуавтоматических иммунохимических аализаторов. (онкомаркеры)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</si>
</sst>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11" zoomScale="85" zoomScaleNormal="85" zoomScalePageLayoutView="70" workbookViewId="0">
      <selection activeCell="J35" sqref="J35"/>
    </sheetView>
  </sheetViews>
  <sheetFormatPr defaultRowHeight="15" x14ac:dyDescent="0.25"/>
  <cols>
    <col min="1" max="1" width="6.140625" style="16" bestFit="1" customWidth="1"/>
    <col min="2" max="2" width="44.140625" style="16" bestFit="1" customWidth="1"/>
    <col min="3" max="3" width="11.7109375" style="16" customWidth="1"/>
    <col min="4" max="4" width="7.140625" style="16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6" customWidth="1"/>
    <col min="10" max="10" width="12.5703125" style="16" customWidth="1"/>
    <col min="11" max="11" width="10.28515625" style="16" customWidth="1"/>
    <col min="12" max="12" width="22.42578125" style="16" bestFit="1" customWidth="1"/>
    <col min="13" max="13" width="17.5703125" style="1" customWidth="1"/>
    <col min="14" max="14" width="9.140625" style="16"/>
    <col min="15" max="15" width="9.7109375" style="16" bestFit="1" customWidth="1"/>
    <col min="16" max="16" width="10.7109375" style="16" bestFit="1" customWidth="1"/>
    <col min="17" max="17" width="11.7109375" style="16" bestFit="1" customWidth="1"/>
    <col min="18" max="18" width="10.7109375" style="16" bestFit="1" customWidth="1"/>
    <col min="19" max="16384" width="9.140625" style="16"/>
  </cols>
  <sheetData>
    <row r="1" spans="2:13" x14ac:dyDescent="0.25">
      <c r="M1" s="22" t="s">
        <v>21</v>
      </c>
    </row>
    <row r="2" spans="2:13" ht="14.45" customHeight="1" x14ac:dyDescent="0.25">
      <c r="M2" s="22" t="s">
        <v>22</v>
      </c>
    </row>
    <row r="3" spans="2:13" ht="19.5" customHeight="1" x14ac:dyDescent="0.25">
      <c r="G3" s="41" t="s">
        <v>42</v>
      </c>
      <c r="H3" s="41"/>
      <c r="I3" s="41"/>
      <c r="J3" s="41"/>
      <c r="K3" s="41"/>
      <c r="L3" s="41"/>
      <c r="M3" s="41"/>
    </row>
    <row r="4" spans="2:13" x14ac:dyDescent="0.25">
      <c r="G4" s="13"/>
      <c r="H4" s="13"/>
      <c r="I4" s="8"/>
      <c r="J4" s="8"/>
      <c r="K4" s="8"/>
      <c r="L4" s="8"/>
      <c r="M4" s="23" t="s">
        <v>24</v>
      </c>
    </row>
    <row r="5" spans="2:13" x14ac:dyDescent="0.25">
      <c r="G5" s="13"/>
      <c r="H5" s="13"/>
      <c r="I5" s="8"/>
      <c r="J5" s="8"/>
      <c r="K5" s="8"/>
      <c r="L5" s="8"/>
      <c r="M5" s="23" t="s">
        <v>23</v>
      </c>
    </row>
    <row r="6" spans="2:13" ht="14.45" customHeight="1" x14ac:dyDescent="0.25">
      <c r="G6" s="13"/>
      <c r="H6" s="13"/>
      <c r="I6" s="8"/>
      <c r="J6" s="8"/>
      <c r="K6" s="8"/>
      <c r="L6" s="8"/>
      <c r="M6" s="23" t="s">
        <v>29</v>
      </c>
    </row>
    <row r="7" spans="2:13" x14ac:dyDescent="0.25">
      <c r="G7" s="13"/>
      <c r="H7" s="13"/>
      <c r="I7" s="8"/>
      <c r="J7" s="8"/>
      <c r="K7" s="8"/>
      <c r="L7" s="8"/>
      <c r="M7" s="13"/>
    </row>
    <row r="8" spans="2:13" x14ac:dyDescent="0.25">
      <c r="G8" s="13"/>
      <c r="H8" s="13"/>
      <c r="I8" s="8"/>
      <c r="J8" s="8"/>
      <c r="K8" s="8"/>
      <c r="L8" s="8"/>
      <c r="M8" s="14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0" t="s">
        <v>17</v>
      </c>
      <c r="K12" s="30"/>
      <c r="M12" s="1" t="s">
        <v>15</v>
      </c>
    </row>
    <row r="14" spans="2:13" x14ac:dyDescent="0.25">
      <c r="B14" s="30" t="s">
        <v>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3" hidden="1" x14ac:dyDescent="0.25"/>
    <row r="17" spans="1:13" ht="54.6" customHeight="1" x14ac:dyDescent="0.25">
      <c r="A17" s="34" t="s">
        <v>11</v>
      </c>
      <c r="B17" s="35"/>
      <c r="C17" s="36"/>
      <c r="D17" s="35"/>
      <c r="E17" s="26" t="s">
        <v>30</v>
      </c>
      <c r="F17" s="26" t="s">
        <v>31</v>
      </c>
      <c r="G17" s="26" t="s">
        <v>32</v>
      </c>
      <c r="H17" s="17"/>
      <c r="I17" s="19"/>
      <c r="J17" s="19"/>
      <c r="K17" s="19"/>
      <c r="L17" s="19"/>
      <c r="M17" s="17"/>
    </row>
    <row r="18" spans="1:13" ht="30" customHeight="1" x14ac:dyDescent="0.25">
      <c r="A18" s="39" t="s">
        <v>0</v>
      </c>
      <c r="B18" s="39" t="s">
        <v>1</v>
      </c>
      <c r="C18" s="39" t="s">
        <v>2</v>
      </c>
      <c r="D18" s="39"/>
      <c r="E18" s="17" t="s">
        <v>25</v>
      </c>
      <c r="F18" s="17" t="s">
        <v>26</v>
      </c>
      <c r="G18" s="17" t="s">
        <v>27</v>
      </c>
      <c r="H18" s="37" t="s">
        <v>12</v>
      </c>
      <c r="I18" s="39" t="s">
        <v>8</v>
      </c>
      <c r="J18" s="39" t="s">
        <v>9</v>
      </c>
      <c r="K18" s="39" t="s">
        <v>10</v>
      </c>
      <c r="L18" s="39" t="s">
        <v>6</v>
      </c>
      <c r="M18" s="33" t="s">
        <v>7</v>
      </c>
    </row>
    <row r="19" spans="1:13" x14ac:dyDescent="0.25">
      <c r="A19" s="40"/>
      <c r="B19" s="40"/>
      <c r="C19" s="20" t="s">
        <v>3</v>
      </c>
      <c r="D19" s="20" t="s">
        <v>4</v>
      </c>
      <c r="E19" s="18" t="s">
        <v>5</v>
      </c>
      <c r="F19" s="17" t="s">
        <v>5</v>
      </c>
      <c r="G19" s="17" t="s">
        <v>5</v>
      </c>
      <c r="H19" s="38"/>
      <c r="I19" s="39"/>
      <c r="J19" s="39"/>
      <c r="K19" s="39"/>
      <c r="L19" s="39"/>
      <c r="M19" s="33"/>
    </row>
    <row r="20" spans="1:13" ht="45" x14ac:dyDescent="0.25">
      <c r="A20" s="4">
        <v>1</v>
      </c>
      <c r="B20" s="44" t="s">
        <v>40</v>
      </c>
      <c r="C20" s="25" t="s">
        <v>28</v>
      </c>
      <c r="D20" s="10">
        <v>4</v>
      </c>
      <c r="E20" s="9">
        <v>7600</v>
      </c>
      <c r="F20" s="5">
        <v>7700</v>
      </c>
      <c r="G20" s="17">
        <v>7480</v>
      </c>
      <c r="H20" s="17">
        <f t="shared" ref="H20:H27" si="0">AVERAGE(E20:G20)</f>
        <v>7593.333333333333</v>
      </c>
      <c r="I20" s="19">
        <f t="shared" ref="I20:I27" si="1" xml:space="preserve"> COUNT(E20:G20)</f>
        <v>3</v>
      </c>
      <c r="J20" s="19">
        <f t="shared" ref="J20:J27" si="2">STDEV(E20:G20)</f>
        <v>110.15141094572205</v>
      </c>
      <c r="K20" s="19">
        <f t="shared" ref="K20:K27" si="3">J20/H20*100</f>
        <v>1.4506331555626257</v>
      </c>
      <c r="L20" s="19" t="str">
        <f t="shared" ref="L20:L27" si="4">IF(K20&lt;33,"ОДНОРОДНЫЕ","НЕОДНОРОДНЫЕ")</f>
        <v>ОДНОРОДНЫЕ</v>
      </c>
      <c r="M20" s="17">
        <f t="shared" ref="M20:M27" si="5">D20*H20</f>
        <v>30373.333333333332</v>
      </c>
    </row>
    <row r="21" spans="1:13" ht="45" x14ac:dyDescent="0.25">
      <c r="A21" s="4">
        <v>2</v>
      </c>
      <c r="B21" s="43" t="s">
        <v>33</v>
      </c>
      <c r="C21" s="25" t="s">
        <v>28</v>
      </c>
      <c r="D21" s="42">
        <v>4</v>
      </c>
      <c r="E21" s="9">
        <v>6100</v>
      </c>
      <c r="F21" s="5">
        <v>6150</v>
      </c>
      <c r="G21" s="17">
        <v>6072</v>
      </c>
      <c r="H21" s="17">
        <f t="shared" si="0"/>
        <v>6107.333333333333</v>
      </c>
      <c r="I21" s="19">
        <f t="shared" si="1"/>
        <v>3</v>
      </c>
      <c r="J21" s="19">
        <f t="shared" si="2"/>
        <v>39.513710700633183</v>
      </c>
      <c r="K21" s="19">
        <f t="shared" si="3"/>
        <v>0.64698794947003357</v>
      </c>
      <c r="L21" s="19" t="str">
        <f t="shared" si="4"/>
        <v>ОДНОРОДНЫЕ</v>
      </c>
      <c r="M21" s="17">
        <f t="shared" si="5"/>
        <v>24429.333333333332</v>
      </c>
    </row>
    <row r="22" spans="1:13" ht="30" x14ac:dyDescent="0.25">
      <c r="A22" s="4">
        <v>3</v>
      </c>
      <c r="B22" s="43" t="s">
        <v>34</v>
      </c>
      <c r="C22" s="25" t="s">
        <v>28</v>
      </c>
      <c r="D22" s="42">
        <v>4</v>
      </c>
      <c r="E22" s="9">
        <v>5750</v>
      </c>
      <c r="F22" s="5">
        <v>6000</v>
      </c>
      <c r="G22" s="17">
        <v>5648.5</v>
      </c>
      <c r="H22" s="17">
        <f t="shared" si="0"/>
        <v>5799.5</v>
      </c>
      <c r="I22" s="19">
        <f t="shared" si="1"/>
        <v>3</v>
      </c>
      <c r="J22" s="19">
        <f t="shared" si="2"/>
        <v>180.90259810185148</v>
      </c>
      <c r="K22" s="19">
        <f t="shared" si="3"/>
        <v>3.1192792154815323</v>
      </c>
      <c r="L22" s="19" t="str">
        <f t="shared" si="4"/>
        <v>ОДНОРОДНЫЕ</v>
      </c>
      <c r="M22" s="17">
        <f t="shared" si="5"/>
        <v>23198</v>
      </c>
    </row>
    <row r="23" spans="1:13" ht="30" x14ac:dyDescent="0.25">
      <c r="A23" s="4">
        <v>4</v>
      </c>
      <c r="B23" s="43" t="s">
        <v>35</v>
      </c>
      <c r="C23" s="25" t="s">
        <v>28</v>
      </c>
      <c r="D23" s="42">
        <v>4</v>
      </c>
      <c r="E23" s="9">
        <v>16500</v>
      </c>
      <c r="F23" s="5">
        <v>17000</v>
      </c>
      <c r="G23" s="17">
        <v>16192</v>
      </c>
      <c r="H23" s="17">
        <f t="shared" si="0"/>
        <v>16564</v>
      </c>
      <c r="I23" s="19">
        <f t="shared" si="1"/>
        <v>3</v>
      </c>
      <c r="J23" s="19">
        <f t="shared" si="2"/>
        <v>407.78425668483084</v>
      </c>
      <c r="K23" s="19">
        <f t="shared" si="3"/>
        <v>2.4618706633955014</v>
      </c>
      <c r="L23" s="19" t="str">
        <f t="shared" si="4"/>
        <v>ОДНОРОДНЫЕ</v>
      </c>
      <c r="M23" s="17">
        <f t="shared" si="5"/>
        <v>66256</v>
      </c>
    </row>
    <row r="24" spans="1:13" ht="45" x14ac:dyDescent="0.25">
      <c r="A24" s="4">
        <v>5</v>
      </c>
      <c r="B24" s="43" t="s">
        <v>36</v>
      </c>
      <c r="C24" s="25" t="s">
        <v>28</v>
      </c>
      <c r="D24" s="42">
        <v>4</v>
      </c>
      <c r="E24" s="9">
        <v>7600</v>
      </c>
      <c r="F24" s="5">
        <v>7700</v>
      </c>
      <c r="G24" s="17">
        <v>7436</v>
      </c>
      <c r="H24" s="17">
        <f t="shared" si="0"/>
        <v>7578.666666666667</v>
      </c>
      <c r="I24" s="19">
        <f t="shared" si="1"/>
        <v>3</v>
      </c>
      <c r="J24" s="19">
        <f t="shared" si="2"/>
        <v>133.28665849714042</v>
      </c>
      <c r="K24" s="19">
        <f t="shared" si="3"/>
        <v>1.7587085480797908</v>
      </c>
      <c r="L24" s="19" t="str">
        <f t="shared" si="4"/>
        <v>ОДНОРОДНЫЕ</v>
      </c>
      <c r="M24" s="17">
        <f t="shared" si="5"/>
        <v>30314.666666666668</v>
      </c>
    </row>
    <row r="25" spans="1:13" ht="60" x14ac:dyDescent="0.25">
      <c r="A25" s="4">
        <v>6</v>
      </c>
      <c r="B25" s="43" t="s">
        <v>37</v>
      </c>
      <c r="C25" s="25" t="s">
        <v>28</v>
      </c>
      <c r="D25" s="10">
        <v>35</v>
      </c>
      <c r="E25" s="9">
        <v>3800</v>
      </c>
      <c r="F25" s="5">
        <v>4000</v>
      </c>
      <c r="G25" s="17">
        <v>3602.5</v>
      </c>
      <c r="H25" s="17">
        <f t="shared" si="0"/>
        <v>3800.8333333333335</v>
      </c>
      <c r="I25" s="19">
        <f t="shared" si="1"/>
        <v>3</v>
      </c>
      <c r="J25" s="19">
        <f t="shared" si="2"/>
        <v>198.75131026821768</v>
      </c>
      <c r="K25" s="19">
        <f t="shared" si="3"/>
        <v>5.2291508950199779</v>
      </c>
      <c r="L25" s="19" t="str">
        <f t="shared" si="4"/>
        <v>ОДНОРОДНЫЕ</v>
      </c>
      <c r="M25" s="17">
        <f t="shared" si="5"/>
        <v>133029.16666666669</v>
      </c>
    </row>
    <row r="26" spans="1:13" ht="60" x14ac:dyDescent="0.25">
      <c r="A26" s="4">
        <v>7</v>
      </c>
      <c r="B26" s="43" t="s">
        <v>38</v>
      </c>
      <c r="C26" s="25" t="s">
        <v>28</v>
      </c>
      <c r="D26" s="10">
        <v>35</v>
      </c>
      <c r="E26" s="9">
        <v>4800</v>
      </c>
      <c r="F26" s="15">
        <v>5000</v>
      </c>
      <c r="G26" s="17">
        <v>4664</v>
      </c>
      <c r="H26" s="17">
        <f t="shared" si="0"/>
        <v>4821.333333333333</v>
      </c>
      <c r="I26" s="19">
        <f t="shared" si="1"/>
        <v>3</v>
      </c>
      <c r="J26" s="19">
        <f t="shared" si="2"/>
        <v>169.01282002656879</v>
      </c>
      <c r="K26" s="19">
        <f t="shared" si="3"/>
        <v>3.5055203268785009</v>
      </c>
      <c r="L26" s="19" t="str">
        <f t="shared" si="4"/>
        <v>ОДНОРОДНЫЕ</v>
      </c>
      <c r="M26" s="17">
        <f t="shared" si="5"/>
        <v>168746.66666666666</v>
      </c>
    </row>
    <row r="27" spans="1:13" ht="45" x14ac:dyDescent="0.25">
      <c r="A27" s="4">
        <v>8</v>
      </c>
      <c r="B27" s="43" t="s">
        <v>39</v>
      </c>
      <c r="C27" s="25" t="s">
        <v>28</v>
      </c>
      <c r="D27" s="10">
        <v>130</v>
      </c>
      <c r="E27" s="5">
        <v>5300</v>
      </c>
      <c r="F27" s="15">
        <v>5500</v>
      </c>
      <c r="G27" s="17">
        <v>5225</v>
      </c>
      <c r="H27" s="17">
        <f t="shared" si="0"/>
        <v>5341.666666666667</v>
      </c>
      <c r="I27" s="19">
        <f t="shared" si="1"/>
        <v>3</v>
      </c>
      <c r="J27" s="19">
        <f t="shared" si="2"/>
        <v>142.15601757693318</v>
      </c>
      <c r="K27" s="19">
        <f t="shared" si="3"/>
        <v>2.6612670997241779</v>
      </c>
      <c r="L27" s="19" t="str">
        <f t="shared" si="4"/>
        <v>ОДНОРОДНЫЕ</v>
      </c>
      <c r="M27" s="17">
        <f t="shared" si="5"/>
        <v>694416.66666666674</v>
      </c>
    </row>
    <row r="28" spans="1:13" x14ac:dyDescent="0.25">
      <c r="A28" s="4"/>
      <c r="B28" s="12"/>
      <c r="C28" s="11"/>
      <c r="D28" s="6"/>
      <c r="E28" s="24">
        <f>SUMPRODUCT($D$20:$D$27,E20:E27)</f>
        <v>1164200</v>
      </c>
      <c r="F28" s="17">
        <f>SUMPRODUCT($D$20:$D$27,F20:F27)</f>
        <v>1208200</v>
      </c>
      <c r="G28" s="17">
        <f>SUMPRODUCT($D$20:$D$27,G20:G27)</f>
        <v>1139891.5</v>
      </c>
      <c r="H28" s="17"/>
      <c r="I28" s="19"/>
      <c r="J28" s="19"/>
      <c r="K28" s="19"/>
      <c r="L28" s="19"/>
      <c r="M28" s="3">
        <f>SUM(M20:M27)</f>
        <v>1170763.8333333335</v>
      </c>
    </row>
    <row r="30" spans="1:13" x14ac:dyDescent="0.25">
      <c r="A30" s="31" t="s">
        <v>20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x14ac:dyDescent="0.25">
      <c r="A31" s="32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5" s="8" customFormat="1" ht="31.5" customHeight="1" x14ac:dyDescent="0.25">
      <c r="A33" s="27" t="s">
        <v>41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7"/>
      <c r="O33" s="7"/>
    </row>
    <row r="35" spans="1:15" x14ac:dyDescent="0.25">
      <c r="J35" s="21"/>
    </row>
    <row r="39" spans="1:15" x14ac:dyDescent="0.25">
      <c r="L39" s="21"/>
    </row>
  </sheetData>
  <mergeCells count="18">
    <mergeCell ref="G3:M3"/>
    <mergeCell ref="B18:B19"/>
    <mergeCell ref="C18:D18"/>
    <mergeCell ref="A33:M33"/>
    <mergeCell ref="A32:M32"/>
    <mergeCell ref="J12:K12"/>
    <mergeCell ref="B14:L14"/>
    <mergeCell ref="A30:M30"/>
    <mergeCell ref="A31:M31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</mergeCells>
  <conditionalFormatting sqref="L20:L28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8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2023-04-19T02:42:02Z</dcterms:modified>
</cp:coreProperties>
</file>